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485" activeTab="0"/>
  </bookViews>
  <sheets>
    <sheet name="93" sheetId="1" r:id="rId1"/>
    <sheet name="94" sheetId="2" r:id="rId2"/>
    <sheet name="95." sheetId="3" r:id="rId3"/>
  </sheets>
  <definedNames/>
  <calcPr fullCalcOnLoad="1"/>
</workbook>
</file>

<file path=xl/sharedStrings.xml><?xml version="1.0" encoding="utf-8"?>
<sst xmlns="http://schemas.openxmlformats.org/spreadsheetml/2006/main" count="129" uniqueCount="98">
  <si>
    <t>Đơn vị tính: triệu đồng</t>
  </si>
  <si>
    <t>STT</t>
  </si>
  <si>
    <t>LOẠI THUẾ</t>
  </si>
  <si>
    <t>SO SÁNH (%)</t>
  </si>
  <si>
    <t>TH/DT</t>
  </si>
  <si>
    <t xml:space="preserve">CÙNG 
KỲ </t>
  </si>
  <si>
    <t>2</t>
  </si>
  <si>
    <t>3</t>
  </si>
  <si>
    <t>4</t>
  </si>
  <si>
    <t>5</t>
  </si>
  <si>
    <t>6</t>
  </si>
  <si>
    <t>TỔNG THU NSNN TRÊN ĐỊA BÀN</t>
  </si>
  <si>
    <t>I</t>
  </si>
  <si>
    <t>Thuế CTN, NQD</t>
  </si>
  <si>
    <t>Thuế GTGT</t>
  </si>
  <si>
    <t>Thuế TNDN</t>
  </si>
  <si>
    <t>Thuế TTĐB</t>
  </si>
  <si>
    <t>Thuế tài nguyên</t>
  </si>
  <si>
    <t>Phạt chậm nộp</t>
  </si>
  <si>
    <t>Lệ phí trước bạ</t>
  </si>
  <si>
    <t>Thuế sử dụng đất phi nông nghiệp</t>
  </si>
  <si>
    <t>Phí và lệ phí</t>
  </si>
  <si>
    <t>Tiền cho thuê mặt đất, mặt nước</t>
  </si>
  <si>
    <t>Thuế thu nhập cá nhân</t>
  </si>
  <si>
    <t>Thu tiền cấp quyền sử dụng đất</t>
  </si>
  <si>
    <t>Thu khác ngân sách</t>
  </si>
  <si>
    <t>A</t>
  </si>
  <si>
    <t>II</t>
  </si>
  <si>
    <t>B</t>
  </si>
  <si>
    <t>Chi thường xuyên</t>
  </si>
  <si>
    <t>Dự phòng ngân sách</t>
  </si>
  <si>
    <t>C</t>
  </si>
  <si>
    <t>Biểu số 94/CK-NSNN</t>
  </si>
  <si>
    <t>UBND HUYỆN DƯƠNG MINH CHÂU</t>
  </si>
  <si>
    <t>THU NGÂN SÁCH HUYỆN ĐƯỢC HƯỞNG THEO PHÂN CẤP</t>
  </si>
  <si>
    <t>Thu viện trợ</t>
  </si>
  <si>
    <t>Biểu số 95/CK-NSNN</t>
  </si>
  <si>
    <t>CHI CÂN ĐỐI NGÂN SÁCH HUYỆN</t>
  </si>
  <si>
    <t>Chi đầu tư cho các dự án</t>
  </si>
  <si>
    <t>Chi đầu tư phát triển khác</t>
  </si>
  <si>
    <t>Trong đó:</t>
  </si>
  <si>
    <t>Chi giáo dục - đào tạo và dạy nghề</t>
  </si>
  <si>
    <t>Thu nội địa</t>
  </si>
  <si>
    <t>Đơn vị: Triệu đồng</t>
  </si>
  <si>
    <t>Nội dung</t>
  </si>
  <si>
    <t>Dự toán năm</t>
  </si>
  <si>
    <t>So sánh ước thực hiện với (%)</t>
  </si>
  <si>
    <t>Cùng kỳ năm trước</t>
  </si>
  <si>
    <t>3=2/1</t>
  </si>
  <si>
    <t>TỔNG CHI NGÂN SÁCH HUYỆN</t>
  </si>
  <si>
    <t>Chi đầu tư phát triển</t>
  </si>
  <si>
    <t>Chi khoa học và công nghệ</t>
  </si>
  <si>
    <t>Chi y tế, dân số và gia đình</t>
  </si>
  <si>
    <t>Chi văn hóa thông tin</t>
  </si>
  <si>
    <t>Chi phát thanh, truyền hình</t>
  </si>
  <si>
    <t>Chi thể dục thể thao</t>
  </si>
  <si>
    <t>Chi bảo vệ môi trường</t>
  </si>
  <si>
    <t>Chi hoạt động kinh tế</t>
  </si>
  <si>
    <t>Chi hoạt động của cơ quan quản lý hành chính, đảng, đoàn thể</t>
  </si>
  <si>
    <t>Chi bảo đảm xã hội</t>
  </si>
  <si>
    <t>III</t>
  </si>
  <si>
    <t>CHI TỪ NGUỒN BỔ SUNG CÓ MỤC TIÊU TỪ NGÂN SÁCH CẤP TRÊN</t>
  </si>
  <si>
    <t>Chương trình mục tiêu quốc gia</t>
  </si>
  <si>
    <t>Cho các chương trình dự án quan trọng vốn đầu tư</t>
  </si>
  <si>
    <t>Cho các nhiệm vụ, chính sách kinh phí thường xuyên</t>
  </si>
  <si>
    <t>Biểu số 93/CK-NSNN</t>
  </si>
  <si>
    <t xml:space="preserve">So sánh ước thực hiện với (%)
</t>
  </si>
  <si>
    <t>TỔNG NGUỒN THU NSNN TRÊN ĐỊA BÀN</t>
  </si>
  <si>
    <t>THU CÂN ĐỐI NSNN</t>
  </si>
  <si>
    <t>Thu điều tiết</t>
  </si>
  <si>
    <t>Thu trợ cấp</t>
  </si>
  <si>
    <t>Bổ sung cân đối</t>
  </si>
  <si>
    <t>Bổ sung có mục tiêu</t>
  </si>
  <si>
    <t>Thu từ NS cấp dưới nộp lên</t>
  </si>
  <si>
    <t>Thu chuyển nguồn từ năm trước chuyển sang</t>
  </si>
  <si>
    <t>Tổng chi cân đối ngân sách huyện</t>
  </si>
  <si>
    <t xml:space="preserve">Chi đầu tư phát triển </t>
  </si>
  <si>
    <t>Chi từ nguồn bổ sung có mục tiêu từ NS cấp tỉnh</t>
  </si>
  <si>
    <t xml:space="preserve">Chi tạm ứng </t>
  </si>
  <si>
    <t>Chi bổ sung ngân sách cấp dưới</t>
  </si>
  <si>
    <t>THỰC HIỆN QUÝ I</t>
  </si>
  <si>
    <t>Thu khác NS huyện</t>
  </si>
  <si>
    <t>Thu khác ngân sách xã</t>
  </si>
  <si>
    <t>Thu từ quỹ đất công ích, hoa lợi công sản khác</t>
  </si>
  <si>
    <t>Thực hiện  Quý I/2021</t>
  </si>
  <si>
    <t xml:space="preserve">Chi tạm ứng ngân sách </t>
  </si>
  <si>
    <t xml:space="preserve">IV </t>
  </si>
  <si>
    <t>V</t>
  </si>
  <si>
    <t>CÙNG KỲ
NĂM 2021</t>
  </si>
  <si>
    <t>Thu phạt VPHC LV Thuế, PNC</t>
  </si>
  <si>
    <t>CÂN ĐỐI NGÂN SÁCH HUYỆN QUÝ I NĂM 2024</t>
  </si>
  <si>
    <t>(Kèm theo Báo cáo số      /BC-UBND ngày       /4/2024 của UBND huyện)</t>
  </si>
  <si>
    <t xml:space="preserve"> THỰC HIỆN THU NGÂN SÁCH NHÀ NƯỚC QUÝ I NĂM 2024</t>
  </si>
  <si>
    <t>DỰ TOÁN 2024</t>
  </si>
  <si>
    <t>Thực hiện  Quý I/2024</t>
  </si>
  <si>
    <t xml:space="preserve"> THỰC HIỆN CHI NGÂN SÁCH HUYỆN QUÝ I NĂM 2024</t>
  </si>
  <si>
    <t>Thực hiện quý I/2024</t>
  </si>
  <si>
    <t xml:space="preserve">Thu từ nguồn CCTL năm trước chuyển sang 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</si>
</sst>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7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sz val="13"/>
      <name val=".VnArial Narrow"/>
      <family val="2"/>
    </font>
    <font>
      <b/>
      <u val="single"/>
      <sz val="12"/>
      <name val="Times New Roman"/>
      <family val="1"/>
    </font>
    <font>
      <b/>
      <sz val="12"/>
      <name val="Times New Roman h"/>
      <family val="0"/>
    </font>
    <font>
      <b/>
      <sz val="11"/>
      <name val="Times New Romanh"/>
      <family val="0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tted"/>
      <bottom style="hair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176" fontId="2" fillId="0" borderId="10" xfId="42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6" fillId="33" borderId="0" xfId="0" applyFont="1" applyFill="1" applyBorder="1" applyAlignment="1">
      <alignment vertical="center"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2" fillId="0" borderId="12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177" fontId="2" fillId="0" borderId="10" xfId="42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71" fontId="2" fillId="0" borderId="10" xfId="42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Fill="1" applyAlignment="1">
      <alignment/>
    </xf>
    <xf numFmtId="0" fontId="6" fillId="0" borderId="0" xfId="0" applyFont="1" applyAlignment="1">
      <alignment vertical="center" wrapText="1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171" fontId="2" fillId="0" borderId="14" xfId="42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171" fontId="2" fillId="0" borderId="11" xfId="42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/>
    </xf>
    <xf numFmtId="171" fontId="4" fillId="0" borderId="11" xfId="42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1" fontId="14" fillId="0" borderId="11" xfId="42" applyFont="1" applyFill="1" applyBorder="1" applyAlignment="1">
      <alignment horizontal="right"/>
    </xf>
    <xf numFmtId="177" fontId="4" fillId="0" borderId="11" xfId="42" applyNumberFormat="1" applyFont="1" applyFill="1" applyBorder="1" applyAlignment="1">
      <alignment/>
    </xf>
    <xf numFmtId="177" fontId="10" fillId="0" borderId="11" xfId="42" applyNumberFormat="1" applyFont="1" applyFill="1" applyBorder="1" applyAlignment="1">
      <alignment/>
    </xf>
    <xf numFmtId="0" fontId="4" fillId="0" borderId="11" xfId="0" applyFont="1" applyFill="1" applyBorder="1" applyAlignment="1">
      <alignment vertical="center" wrapText="1"/>
    </xf>
    <xf numFmtId="177" fontId="4" fillId="0" borderId="11" xfId="42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right" vertical="center"/>
    </xf>
    <xf numFmtId="171" fontId="4" fillId="0" borderId="11" xfId="42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3" fontId="14" fillId="0" borderId="11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3" fontId="14" fillId="0" borderId="15" xfId="0" applyNumberFormat="1" applyFont="1" applyFill="1" applyBorder="1" applyAlignment="1">
      <alignment/>
    </xf>
    <xf numFmtId="3" fontId="14" fillId="0" borderId="15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Continuous"/>
    </xf>
    <xf numFmtId="0" fontId="8" fillId="0" borderId="0" xfId="0" applyNumberFormat="1" applyFont="1" applyFill="1" applyAlignment="1">
      <alignment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/>
    </xf>
    <xf numFmtId="0" fontId="16" fillId="0" borderId="16" xfId="0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171" fontId="2" fillId="0" borderId="16" xfId="42" applyFont="1" applyFill="1" applyBorder="1" applyAlignment="1">
      <alignment/>
    </xf>
    <xf numFmtId="0" fontId="16" fillId="0" borderId="11" xfId="0" applyFont="1" applyFill="1" applyBorder="1" applyAlignment="1">
      <alignment/>
    </xf>
    <xf numFmtId="171" fontId="4" fillId="0" borderId="11" xfId="42" applyFont="1" applyFill="1" applyBorder="1" applyAlignment="1">
      <alignment/>
    </xf>
    <xf numFmtId="171" fontId="2" fillId="0" borderId="11" xfId="42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171" fontId="2" fillId="0" borderId="15" xfId="42" applyFont="1" applyFill="1" applyBorder="1" applyAlignment="1">
      <alignment/>
    </xf>
    <xf numFmtId="171" fontId="2" fillId="0" borderId="17" xfId="42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171" fontId="2" fillId="0" borderId="21" xfId="42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vertical="center"/>
    </xf>
    <xf numFmtId="0" fontId="2" fillId="0" borderId="15" xfId="0" applyFont="1" applyFill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177" fontId="12" fillId="0" borderId="10" xfId="42" applyNumberFormat="1" applyFont="1" applyBorder="1" applyAlignment="1">
      <alignment horizontal="center" vertical="center" wrapText="1"/>
    </xf>
    <xf numFmtId="177" fontId="12" fillId="0" borderId="16" xfId="42" applyNumberFormat="1" applyFont="1" applyBorder="1" applyAlignment="1">
      <alignment vertical="center"/>
    </xf>
    <xf numFmtId="177" fontId="7" fillId="0" borderId="11" xfId="42" applyNumberFormat="1" applyFont="1" applyBorder="1" applyAlignment="1">
      <alignment vertical="center"/>
    </xf>
    <xf numFmtId="177" fontId="7" fillId="33" borderId="11" xfId="42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77" fontId="3" fillId="0" borderId="11" xfId="42" applyNumberFormat="1" applyFont="1" applyBorder="1" applyAlignment="1">
      <alignment vertical="center"/>
    </xf>
    <xf numFmtId="177" fontId="7" fillId="33" borderId="15" xfId="42" applyNumberFormat="1" applyFont="1" applyFill="1" applyBorder="1" applyAlignment="1">
      <alignment vertical="center"/>
    </xf>
    <xf numFmtId="177" fontId="3" fillId="0" borderId="0" xfId="42" applyNumberFormat="1" applyFont="1" applyAlignment="1">
      <alignment vertical="center"/>
    </xf>
    <xf numFmtId="177" fontId="3" fillId="33" borderId="0" xfId="42" applyNumberFormat="1" applyFont="1" applyFill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177" fontId="12" fillId="0" borderId="0" xfId="42" applyNumberFormat="1" applyFont="1" applyAlignment="1">
      <alignment horizontal="center" vertical="center"/>
    </xf>
    <xf numFmtId="0" fontId="6" fillId="33" borderId="22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77" fontId="4" fillId="0" borderId="10" xfId="42" applyNumberFormat="1" applyFont="1" applyBorder="1" applyAlignment="1" quotePrefix="1">
      <alignment horizontal="center" vertical="center"/>
    </xf>
    <xf numFmtId="177" fontId="4" fillId="33" borderId="10" xfId="42" applyNumberFormat="1" applyFont="1" applyFill="1" applyBorder="1" applyAlignment="1" quotePrefix="1">
      <alignment horizontal="center" vertical="center" wrapText="1"/>
    </xf>
    <xf numFmtId="0" fontId="3" fillId="0" borderId="0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171" fontId="12" fillId="0" borderId="10" xfId="42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171" fontId="12" fillId="0" borderId="16" xfId="42" applyFont="1" applyBorder="1" applyAlignment="1">
      <alignment vertical="center"/>
    </xf>
    <xf numFmtId="177" fontId="17" fillId="0" borderId="0" xfId="0" applyNumberFormat="1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171" fontId="7" fillId="0" borderId="11" xfId="42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178" fontId="3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177" fontId="7" fillId="0" borderId="23" xfId="42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77" fontId="3" fillId="0" borderId="11" xfId="42" applyNumberFormat="1" applyFont="1" applyBorder="1" applyAlignment="1">
      <alignment vertical="center"/>
    </xf>
    <xf numFmtId="177" fontId="7" fillId="0" borderId="15" xfId="42" applyNumberFormat="1" applyFont="1" applyBorder="1" applyAlignment="1">
      <alignment vertical="center"/>
    </xf>
    <xf numFmtId="171" fontId="7" fillId="0" borderId="15" xfId="42" applyFont="1" applyBorder="1" applyAlignment="1">
      <alignment vertical="center"/>
    </xf>
    <xf numFmtId="177" fontId="12" fillId="33" borderId="0" xfId="42" applyNumberFormat="1" applyFont="1" applyFill="1" applyAlignment="1">
      <alignment vertical="center"/>
    </xf>
    <xf numFmtId="171" fontId="12" fillId="0" borderId="0" xfId="42" applyFont="1" applyAlignment="1">
      <alignment horizontal="center" vertical="center"/>
    </xf>
    <xf numFmtId="171" fontId="3" fillId="0" borderId="0" xfId="42" applyFont="1" applyAlignment="1">
      <alignment vertical="center"/>
    </xf>
    <xf numFmtId="0" fontId="17" fillId="0" borderId="19" xfId="0" applyFont="1" applyBorder="1" applyAlignment="1">
      <alignment horizontal="center" vertical="center"/>
    </xf>
    <xf numFmtId="177" fontId="2" fillId="0" borderId="11" xfId="42" applyNumberFormat="1" applyFont="1" applyFill="1" applyBorder="1" applyAlignment="1">
      <alignment/>
    </xf>
    <xf numFmtId="3" fontId="18" fillId="0" borderId="11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77" fontId="2" fillId="0" borderId="14" xfId="42" applyNumberFormat="1" applyFont="1" applyFill="1" applyBorder="1" applyAlignment="1">
      <alignment horizontal="right"/>
    </xf>
    <xf numFmtId="171" fontId="4" fillId="0" borderId="14" xfId="42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177" fontId="10" fillId="0" borderId="0" xfId="42" applyNumberFormat="1" applyFont="1" applyFill="1" applyAlignment="1">
      <alignment/>
    </xf>
    <xf numFmtId="177" fontId="5" fillId="0" borderId="0" xfId="42" applyNumberFormat="1" applyFont="1" applyFill="1" applyAlignment="1">
      <alignment/>
    </xf>
    <xf numFmtId="171" fontId="7" fillId="0" borderId="21" xfId="42" applyFont="1" applyBorder="1" applyAlignment="1">
      <alignment vertical="center"/>
    </xf>
    <xf numFmtId="177" fontId="2" fillId="33" borderId="10" xfId="42" applyNumberFormat="1" applyFont="1" applyFill="1" applyBorder="1" applyAlignment="1">
      <alignment vertical="center"/>
    </xf>
    <xf numFmtId="171" fontId="2" fillId="0" borderId="10" xfId="42" applyFont="1" applyBorder="1" applyAlignment="1">
      <alignment vertical="center"/>
    </xf>
    <xf numFmtId="0" fontId="19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24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11" fillId="0" borderId="22" xfId="0" applyNumberFormat="1" applyFont="1" applyFill="1" applyBorder="1" applyAlignment="1">
      <alignment horizontal="center" vertical="center"/>
    </xf>
    <xf numFmtId="171" fontId="2" fillId="0" borderId="10" xfId="42" applyFont="1" applyBorder="1" applyAlignment="1">
      <alignment horizontal="center" vertical="center" wrapText="1"/>
    </xf>
    <xf numFmtId="171" fontId="2" fillId="33" borderId="10" xfId="42" applyFont="1" applyFill="1" applyBorder="1" applyAlignment="1">
      <alignment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7" fontId="2" fillId="0" borderId="24" xfId="42" applyNumberFormat="1" applyFont="1" applyBorder="1" applyAlignment="1">
      <alignment horizontal="center" vertical="center" wrapText="1"/>
    </xf>
    <xf numFmtId="177" fontId="2" fillId="0" borderId="17" xfId="42" applyNumberFormat="1" applyFont="1" applyBorder="1" applyAlignment="1">
      <alignment horizontal="center" vertical="center" wrapText="1"/>
    </xf>
    <xf numFmtId="177" fontId="2" fillId="33" borderId="10" xfId="42" applyNumberFormat="1" applyFont="1" applyFill="1" applyBorder="1" applyAlignment="1">
      <alignment horizontal="center" vertical="center" wrapText="1"/>
    </xf>
    <xf numFmtId="177" fontId="2" fillId="33" borderId="24" xfId="42" applyNumberFormat="1" applyFont="1" applyFill="1" applyBorder="1" applyAlignment="1">
      <alignment horizontal="center" vertical="center" wrapText="1"/>
    </xf>
    <xf numFmtId="177" fontId="2" fillId="33" borderId="17" xfId="42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L20" sqref="L20"/>
    </sheetView>
  </sheetViews>
  <sheetFormatPr defaultColWidth="10.00390625" defaultRowHeight="12.75"/>
  <cols>
    <col min="1" max="1" width="5.7109375" style="22" customWidth="1"/>
    <col min="2" max="2" width="47.00390625" style="22" customWidth="1"/>
    <col min="3" max="3" width="10.57421875" style="22" customWidth="1"/>
    <col min="4" max="4" width="11.00390625" style="22" customWidth="1"/>
    <col min="5" max="5" width="11.421875" style="22" customWidth="1"/>
    <col min="6" max="6" width="10.28125" style="22" customWidth="1"/>
    <col min="7" max="7" width="11.140625" style="22" hidden="1" customWidth="1"/>
    <col min="8" max="11" width="10.00390625" style="22" customWidth="1"/>
    <col min="12" max="12" width="11.57421875" style="22" bestFit="1" customWidth="1"/>
    <col min="13" max="16384" width="10.00390625" style="22" customWidth="1"/>
  </cols>
  <sheetData>
    <row r="1" spans="1:6" ht="18.75" customHeight="1">
      <c r="A1" s="152" t="s">
        <v>33</v>
      </c>
      <c r="B1" s="152"/>
      <c r="C1" s="58"/>
      <c r="D1" s="153" t="s">
        <v>65</v>
      </c>
      <c r="E1" s="152"/>
      <c r="F1" s="152"/>
    </row>
    <row r="2" spans="1:6" ht="18.75" customHeight="1">
      <c r="A2" s="152"/>
      <c r="B2" s="152"/>
      <c r="C2" s="58"/>
      <c r="D2" s="58"/>
      <c r="E2" s="58"/>
      <c r="F2" s="58"/>
    </row>
    <row r="3" spans="1:6" ht="21" customHeight="1">
      <c r="A3" s="143" t="s">
        <v>90</v>
      </c>
      <c r="B3" s="143"/>
      <c r="C3" s="143"/>
      <c r="D3" s="143"/>
      <c r="E3" s="143"/>
      <c r="F3" s="143"/>
    </row>
    <row r="4" spans="1:11" ht="18" customHeight="1">
      <c r="A4" s="154" t="s">
        <v>91</v>
      </c>
      <c r="B4" s="154"/>
      <c r="C4" s="154"/>
      <c r="D4" s="154"/>
      <c r="E4" s="154"/>
      <c r="F4" s="154"/>
      <c r="G4" s="59"/>
      <c r="H4" s="59"/>
      <c r="I4" s="59"/>
      <c r="J4" s="59"/>
      <c r="K4" s="59"/>
    </row>
    <row r="5" spans="1:11" ht="19.5" customHeight="1">
      <c r="A5" s="60"/>
      <c r="B5" s="60"/>
      <c r="C5" s="60"/>
      <c r="D5" s="60"/>
      <c r="E5" s="155" t="s">
        <v>43</v>
      </c>
      <c r="F5" s="155"/>
      <c r="G5" s="59"/>
      <c r="H5" s="59"/>
      <c r="I5" s="59"/>
      <c r="J5" s="59"/>
      <c r="K5" s="59"/>
    </row>
    <row r="6" spans="1:6" s="27" customFormat="1" ht="48.75" customHeight="1">
      <c r="A6" s="144" t="s">
        <v>1</v>
      </c>
      <c r="B6" s="144" t="s">
        <v>44</v>
      </c>
      <c r="C6" s="147" t="s">
        <v>45</v>
      </c>
      <c r="D6" s="147" t="s">
        <v>96</v>
      </c>
      <c r="E6" s="150" t="s">
        <v>66</v>
      </c>
      <c r="F6" s="151"/>
    </row>
    <row r="7" spans="1:6" s="27" customFormat="1" ht="17.25" customHeight="1">
      <c r="A7" s="145"/>
      <c r="B7" s="145"/>
      <c r="C7" s="148"/>
      <c r="D7" s="148"/>
      <c r="E7" s="147" t="s">
        <v>45</v>
      </c>
      <c r="F7" s="147" t="s">
        <v>47</v>
      </c>
    </row>
    <row r="8" spans="1:6" s="27" customFormat="1" ht="50.25" customHeight="1">
      <c r="A8" s="146"/>
      <c r="B8" s="146"/>
      <c r="C8" s="149"/>
      <c r="D8" s="149"/>
      <c r="E8" s="149"/>
      <c r="F8" s="149"/>
    </row>
    <row r="9" spans="1:6" s="31" customFormat="1" ht="17.25" customHeight="1">
      <c r="A9" s="28" t="s">
        <v>26</v>
      </c>
      <c r="B9" s="29" t="s">
        <v>28</v>
      </c>
      <c r="C9" s="28">
        <v>1</v>
      </c>
      <c r="D9" s="28">
        <f>C9+1</f>
        <v>2</v>
      </c>
      <c r="E9" s="30" t="s">
        <v>48</v>
      </c>
      <c r="F9" s="28">
        <v>4</v>
      </c>
    </row>
    <row r="10" spans="1:7" s="25" customFormat="1" ht="24" customHeight="1">
      <c r="A10" s="61" t="s">
        <v>26</v>
      </c>
      <c r="B10" s="62" t="s">
        <v>67</v>
      </c>
      <c r="C10" s="63">
        <f>C11</f>
        <v>222465</v>
      </c>
      <c r="D10" s="63">
        <f>D11</f>
        <v>53756.479404</v>
      </c>
      <c r="E10" s="64">
        <f>E11</f>
        <v>24.164016543725978</v>
      </c>
      <c r="F10" s="64">
        <f>+D10/G10*100</f>
        <v>55.5956966204275</v>
      </c>
      <c r="G10" s="136">
        <v>96691.799315</v>
      </c>
    </row>
    <row r="11" spans="1:7" s="25" customFormat="1" ht="24" customHeight="1">
      <c r="A11" s="10"/>
      <c r="B11" s="65" t="s">
        <v>42</v>
      </c>
      <c r="C11" s="38">
        <v>222465</v>
      </c>
      <c r="D11" s="38">
        <v>53756.479404</v>
      </c>
      <c r="E11" s="66">
        <f>(D11/C11)*100</f>
        <v>24.164016543725978</v>
      </c>
      <c r="F11" s="67">
        <f aca="true" t="shared" si="0" ref="F11:F26">+D11/G11*100</f>
        <v>55.5956966204275</v>
      </c>
      <c r="G11" s="136">
        <v>96691.799315</v>
      </c>
    </row>
    <row r="12" spans="1:7" s="25" customFormat="1" ht="24" customHeight="1">
      <c r="A12" s="10" t="s">
        <v>28</v>
      </c>
      <c r="B12" s="11" t="s">
        <v>68</v>
      </c>
      <c r="C12" s="36">
        <f>C13+C14+C19+C17</f>
        <v>637586</v>
      </c>
      <c r="D12" s="36">
        <f>D13+D14+D19+D17</f>
        <v>380834.94882199995</v>
      </c>
      <c r="E12" s="67">
        <f>D12/C12*100</f>
        <v>59.730757705156634</v>
      </c>
      <c r="F12" s="67">
        <f t="shared" si="0"/>
        <v>124.87877331960236</v>
      </c>
      <c r="G12" s="136">
        <v>304963.71696999995</v>
      </c>
    </row>
    <row r="13" spans="1:7" s="25" customFormat="1" ht="24" customHeight="1">
      <c r="A13" s="51">
        <v>1</v>
      </c>
      <c r="B13" s="19" t="s">
        <v>69</v>
      </c>
      <c r="C13" s="38">
        <v>237752</v>
      </c>
      <c r="D13" s="131">
        <v>54673.522339999996</v>
      </c>
      <c r="E13" s="66">
        <f aca="true" t="shared" si="1" ref="E13:E24">D13/C13*100</f>
        <v>22.996030460311584</v>
      </c>
      <c r="F13" s="66">
        <f t="shared" si="0"/>
        <v>61.059485514309586</v>
      </c>
      <c r="G13" s="136">
        <v>89541.406842</v>
      </c>
    </row>
    <row r="14" spans="1:12" s="25" customFormat="1" ht="24" customHeight="1">
      <c r="A14" s="51">
        <v>2</v>
      </c>
      <c r="B14" s="19" t="s">
        <v>70</v>
      </c>
      <c r="C14" s="38">
        <f>+C15+C16+C18</f>
        <v>362586</v>
      </c>
      <c r="D14" s="38">
        <f>+D15+D16+D18</f>
        <v>115554.43</v>
      </c>
      <c r="E14" s="66">
        <f>D14/C14*100</f>
        <v>31.869523368249187</v>
      </c>
      <c r="F14" s="66">
        <f t="shared" si="0"/>
        <v>67.83520932127473</v>
      </c>
      <c r="G14" s="136">
        <v>170345.8</v>
      </c>
      <c r="L14" s="25">
        <v>1E-06</v>
      </c>
    </row>
    <row r="15" spans="1:7" s="25" customFormat="1" ht="24" customHeight="1">
      <c r="A15" s="51"/>
      <c r="B15" s="2" t="s">
        <v>71</v>
      </c>
      <c r="C15" s="38">
        <v>207744</v>
      </c>
      <c r="D15" s="131">
        <v>68624</v>
      </c>
      <c r="E15" s="66">
        <f t="shared" si="1"/>
        <v>33.03296364756624</v>
      </c>
      <c r="F15" s="66">
        <f t="shared" si="0"/>
        <v>117.40432156849327</v>
      </c>
      <c r="G15" s="136">
        <v>58451</v>
      </c>
    </row>
    <row r="16" spans="1:7" s="25" customFormat="1" ht="24" customHeight="1">
      <c r="A16" s="51"/>
      <c r="B16" s="2" t="s">
        <v>72</v>
      </c>
      <c r="C16" s="38">
        <v>154842</v>
      </c>
      <c r="D16" s="131">
        <v>46930.43</v>
      </c>
      <c r="E16" s="66">
        <f t="shared" si="1"/>
        <v>30.30859198408701</v>
      </c>
      <c r="F16" s="66">
        <f t="shared" si="0"/>
        <v>41.94156475546675</v>
      </c>
      <c r="G16" s="136">
        <v>111894.79999999999</v>
      </c>
    </row>
    <row r="17" spans="1:7" s="25" customFormat="1" ht="24" customHeight="1">
      <c r="A17" s="51">
        <v>3</v>
      </c>
      <c r="B17" s="2" t="s">
        <v>97</v>
      </c>
      <c r="C17" s="38">
        <v>37248</v>
      </c>
      <c r="D17" s="131">
        <v>0</v>
      </c>
      <c r="E17" s="66"/>
      <c r="F17" s="66"/>
      <c r="G17" s="136"/>
    </row>
    <row r="18" spans="1:7" s="25" customFormat="1" ht="24" customHeight="1">
      <c r="A18" s="51">
        <v>4</v>
      </c>
      <c r="B18" s="2" t="s">
        <v>73</v>
      </c>
      <c r="C18" s="38"/>
      <c r="D18" s="38">
        <v>0</v>
      </c>
      <c r="E18" s="66"/>
      <c r="F18" s="66"/>
      <c r="G18" s="136"/>
    </row>
    <row r="19" spans="1:7" s="25" customFormat="1" ht="24" customHeight="1">
      <c r="A19" s="68">
        <v>5</v>
      </c>
      <c r="B19" s="19" t="s">
        <v>74</v>
      </c>
      <c r="C19" s="69"/>
      <c r="D19" s="132">
        <v>210606.996482</v>
      </c>
      <c r="E19" s="67"/>
      <c r="F19" s="66">
        <f t="shared" si="0"/>
        <v>467.2211665986495</v>
      </c>
      <c r="G19" s="136">
        <v>45076.510127999994</v>
      </c>
    </row>
    <row r="20" spans="1:7" s="25" customFormat="1" ht="24" customHeight="1">
      <c r="A20" s="10" t="s">
        <v>31</v>
      </c>
      <c r="B20" s="11" t="s">
        <v>49</v>
      </c>
      <c r="C20" s="36">
        <f>C21+C27</f>
        <v>637586</v>
      </c>
      <c r="D20" s="36">
        <f>D21+D27+D26</f>
        <v>110846.83955700001</v>
      </c>
      <c r="E20" s="67">
        <f>D20/C20*100</f>
        <v>17.385394214584387</v>
      </c>
      <c r="F20" s="67">
        <f t="shared" si="0"/>
        <v>88.71256295236168</v>
      </c>
      <c r="G20" s="136">
        <v>124950.554767</v>
      </c>
    </row>
    <row r="21" spans="1:7" s="25" customFormat="1" ht="24" customHeight="1">
      <c r="A21" s="10" t="s">
        <v>12</v>
      </c>
      <c r="B21" s="11" t="s">
        <v>75</v>
      </c>
      <c r="C21" s="36">
        <f>SUM(C22:C24)</f>
        <v>482744</v>
      </c>
      <c r="D21" s="36">
        <f>SUM(D22:D25)</f>
        <v>102884.85026600001</v>
      </c>
      <c r="E21" s="67">
        <f>D21/C21*100</f>
        <v>21.312507305321247</v>
      </c>
      <c r="F21" s="67">
        <f t="shared" si="0"/>
        <v>86.27584088629045</v>
      </c>
      <c r="G21" s="136">
        <v>119251.054767</v>
      </c>
    </row>
    <row r="22" spans="1:7" s="25" customFormat="1" ht="24" customHeight="1">
      <c r="A22" s="14">
        <v>1</v>
      </c>
      <c r="B22" s="15" t="s">
        <v>76</v>
      </c>
      <c r="C22" s="38">
        <v>67740</v>
      </c>
      <c r="D22" s="38">
        <v>12547.663735999999</v>
      </c>
      <c r="E22" s="66">
        <f t="shared" si="1"/>
        <v>18.52327094183643</v>
      </c>
      <c r="F22" s="66">
        <f t="shared" si="0"/>
        <v>256.3017802706887</v>
      </c>
      <c r="G22" s="136">
        <v>4895.66</v>
      </c>
    </row>
    <row r="23" spans="1:7" s="25" customFormat="1" ht="24" customHeight="1">
      <c r="A23" s="14">
        <f>A22+1</f>
        <v>2</v>
      </c>
      <c r="B23" s="15" t="s">
        <v>29</v>
      </c>
      <c r="C23" s="38">
        <v>405457</v>
      </c>
      <c r="D23" s="38">
        <v>90052.73483</v>
      </c>
      <c r="E23" s="66">
        <f t="shared" si="1"/>
        <v>22.210181308992073</v>
      </c>
      <c r="F23" s="66">
        <f t="shared" si="0"/>
        <v>134.91256386511267</v>
      </c>
      <c r="G23" s="136">
        <v>66748.961142</v>
      </c>
    </row>
    <row r="24" spans="1:7" s="25" customFormat="1" ht="24" customHeight="1">
      <c r="A24" s="14">
        <v>3</v>
      </c>
      <c r="B24" s="15" t="s">
        <v>30</v>
      </c>
      <c r="C24" s="38">
        <v>9547</v>
      </c>
      <c r="D24" s="38">
        <v>284.45169999999996</v>
      </c>
      <c r="E24" s="67">
        <f t="shared" si="1"/>
        <v>2.979487797213784</v>
      </c>
      <c r="F24" s="66"/>
      <c r="G24" s="136"/>
    </row>
    <row r="25" spans="1:7" s="25" customFormat="1" ht="24" customHeight="1">
      <c r="A25" s="76">
        <v>4</v>
      </c>
      <c r="B25" s="77" t="s">
        <v>78</v>
      </c>
      <c r="C25" s="78"/>
      <c r="D25" s="78">
        <v>0</v>
      </c>
      <c r="E25" s="79"/>
      <c r="F25" s="66">
        <f t="shared" si="0"/>
        <v>0</v>
      </c>
      <c r="G25" s="136">
        <v>46606.433625</v>
      </c>
    </row>
    <row r="26" spans="1:7" s="41" customFormat="1" ht="24" customHeight="1">
      <c r="A26" s="80" t="s">
        <v>27</v>
      </c>
      <c r="B26" s="81" t="s">
        <v>79</v>
      </c>
      <c r="C26" s="82"/>
      <c r="D26" s="82">
        <v>5609.75</v>
      </c>
      <c r="E26" s="79"/>
      <c r="F26" s="67">
        <f t="shared" si="0"/>
        <v>98.42530046495307</v>
      </c>
      <c r="G26" s="137">
        <v>5699.5</v>
      </c>
    </row>
    <row r="27" spans="1:6" s="41" customFormat="1" ht="24" customHeight="1">
      <c r="A27" s="70" t="s">
        <v>60</v>
      </c>
      <c r="B27" s="71" t="s">
        <v>77</v>
      </c>
      <c r="C27" s="73">
        <v>154842</v>
      </c>
      <c r="D27" s="73">
        <v>2352.239291</v>
      </c>
      <c r="E27" s="74"/>
      <c r="F27" s="75"/>
    </row>
    <row r="28" spans="1:6" ht="19.5" customHeight="1">
      <c r="A28" s="25"/>
      <c r="B28" s="25"/>
      <c r="C28" s="25"/>
      <c r="D28" s="25"/>
      <c r="E28" s="25"/>
      <c r="F28" s="25"/>
    </row>
    <row r="29" spans="1:6" ht="18.75">
      <c r="A29" s="25"/>
      <c r="B29" s="25"/>
      <c r="C29" s="142"/>
      <c r="D29" s="142"/>
      <c r="E29" s="142"/>
      <c r="F29" s="142"/>
    </row>
    <row r="30" spans="1:6" ht="18.75">
      <c r="A30" s="25"/>
      <c r="B30" s="25"/>
      <c r="C30" s="143"/>
      <c r="D30" s="143"/>
      <c r="E30" s="143"/>
      <c r="F30" s="143"/>
    </row>
    <row r="31" spans="1:6" ht="18.75">
      <c r="A31" s="25"/>
      <c r="B31" s="25"/>
      <c r="C31" s="25"/>
      <c r="D31" s="25"/>
      <c r="E31" s="25"/>
      <c r="F31" s="25"/>
    </row>
    <row r="32" spans="1:6" ht="18.75">
      <c r="A32" s="25"/>
      <c r="B32" s="25"/>
      <c r="C32" s="25"/>
      <c r="D32" s="25"/>
      <c r="E32" s="25"/>
      <c r="F32" s="25"/>
    </row>
    <row r="33" spans="1:6" ht="18.75">
      <c r="A33" s="25"/>
      <c r="B33" s="25"/>
      <c r="C33" s="25"/>
      <c r="D33" s="25"/>
      <c r="E33" s="25"/>
      <c r="F33" s="25"/>
    </row>
    <row r="34" spans="1:6" ht="18.75">
      <c r="A34" s="25"/>
      <c r="B34" s="25"/>
      <c r="C34" s="25"/>
      <c r="D34" s="25"/>
      <c r="E34" s="25"/>
      <c r="F34" s="25"/>
    </row>
  </sheetData>
  <sheetProtection/>
  <mergeCells count="15">
    <mergeCell ref="A1:B1"/>
    <mergeCell ref="D1:F1"/>
    <mergeCell ref="A2:B2"/>
    <mergeCell ref="A3:F3"/>
    <mergeCell ref="A4:F4"/>
    <mergeCell ref="E5:F5"/>
    <mergeCell ref="C29:F29"/>
    <mergeCell ref="C30:F30"/>
    <mergeCell ref="A6:A8"/>
    <mergeCell ref="B6:B8"/>
    <mergeCell ref="C6:C8"/>
    <mergeCell ref="D6:D8"/>
    <mergeCell ref="E6:F6"/>
    <mergeCell ref="E7:E8"/>
    <mergeCell ref="F7:F8"/>
  </mergeCells>
  <printOptions/>
  <pageMargins left="0.45" right="0.44" top="0.74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7">
      <selection activeCell="D24" activeCellId="1" sqref="D12:D22 D24:D27"/>
    </sheetView>
  </sheetViews>
  <sheetFormatPr defaultColWidth="8.8515625" defaultRowHeight="12.75"/>
  <cols>
    <col min="1" max="1" width="5.28125" style="106" customWidth="1"/>
    <col min="2" max="2" width="40.140625" style="98" customWidth="1"/>
    <col min="3" max="3" width="12.8515625" style="95" customWidth="1"/>
    <col min="4" max="4" width="13.7109375" style="96" customWidth="1"/>
    <col min="5" max="5" width="12.57421875" style="96" hidden="1" customWidth="1"/>
    <col min="6" max="6" width="12.28125" style="127" customWidth="1"/>
    <col min="7" max="7" width="12.7109375" style="96" customWidth="1"/>
    <col min="8" max="8" width="9.140625" style="97" hidden="1" customWidth="1"/>
    <col min="9" max="9" width="9.140625" style="98" bestFit="1" customWidth="1"/>
    <col min="10" max="10" width="13.140625" style="98" customWidth="1"/>
    <col min="11" max="254" width="9.140625" style="98" bestFit="1" customWidth="1"/>
    <col min="255" max="16384" width="8.8515625" style="98" customWidth="1"/>
  </cols>
  <sheetData>
    <row r="1" spans="1:6" ht="23.25" customHeight="1">
      <c r="A1" s="152" t="s">
        <v>33</v>
      </c>
      <c r="B1" s="152"/>
      <c r="F1" s="4" t="s">
        <v>32</v>
      </c>
    </row>
    <row r="2" spans="1:7" ht="41.25" customHeight="1">
      <c r="A2" s="143" t="s">
        <v>92</v>
      </c>
      <c r="B2" s="143"/>
      <c r="C2" s="143"/>
      <c r="D2" s="143"/>
      <c r="E2" s="143"/>
      <c r="F2" s="143"/>
      <c r="G2" s="143"/>
    </row>
    <row r="3" spans="1:7" ht="21" customHeight="1">
      <c r="A3" s="154" t="s">
        <v>91</v>
      </c>
      <c r="B3" s="154"/>
      <c r="C3" s="154"/>
      <c r="D3" s="154"/>
      <c r="E3" s="154"/>
      <c r="F3" s="154"/>
      <c r="G3" s="154"/>
    </row>
    <row r="4" spans="1:7" ht="21" customHeight="1">
      <c r="A4" s="21"/>
      <c r="B4" s="21"/>
      <c r="C4" s="21"/>
      <c r="D4" s="21"/>
      <c r="E4" s="21"/>
      <c r="F4" s="21"/>
      <c r="G4" s="21"/>
    </row>
    <row r="5" spans="1:7" ht="20.25" customHeight="1">
      <c r="A5" s="99"/>
      <c r="B5" s="99"/>
      <c r="C5" s="100"/>
      <c r="E5" s="101"/>
      <c r="F5" s="3" t="s">
        <v>0</v>
      </c>
      <c r="G5" s="3"/>
    </row>
    <row r="6" spans="1:7" ht="24.75" customHeight="1">
      <c r="A6" s="158" t="s">
        <v>1</v>
      </c>
      <c r="B6" s="161" t="s">
        <v>2</v>
      </c>
      <c r="C6" s="162" t="s">
        <v>93</v>
      </c>
      <c r="D6" s="164" t="s">
        <v>80</v>
      </c>
      <c r="E6" s="165" t="s">
        <v>88</v>
      </c>
      <c r="F6" s="156" t="s">
        <v>3</v>
      </c>
      <c r="G6" s="157"/>
    </row>
    <row r="7" spans="1:7" ht="36.75" customHeight="1">
      <c r="A7" s="159"/>
      <c r="B7" s="161"/>
      <c r="C7" s="163"/>
      <c r="D7" s="164"/>
      <c r="E7" s="166"/>
      <c r="F7" s="20" t="s">
        <v>4</v>
      </c>
      <c r="G7" s="1" t="s">
        <v>5</v>
      </c>
    </row>
    <row r="8" spans="1:10" ht="25.5" customHeight="1">
      <c r="A8" s="160"/>
      <c r="B8" s="102">
        <v>1</v>
      </c>
      <c r="C8" s="103" t="s">
        <v>6</v>
      </c>
      <c r="D8" s="104" t="s">
        <v>7</v>
      </c>
      <c r="E8" s="103" t="s">
        <v>8</v>
      </c>
      <c r="F8" s="104" t="s">
        <v>9</v>
      </c>
      <c r="G8" s="103" t="s">
        <v>10</v>
      </c>
      <c r="H8" s="98"/>
      <c r="J8" s="105"/>
    </row>
    <row r="9" spans="1:10" s="108" customFormat="1" ht="21.75" customHeight="1">
      <c r="A9" s="128" t="s">
        <v>26</v>
      </c>
      <c r="B9" s="6" t="s">
        <v>11</v>
      </c>
      <c r="C9" s="88">
        <f>C10</f>
        <v>222465</v>
      </c>
      <c r="D9" s="88">
        <f>D10</f>
        <v>53756.47940399999</v>
      </c>
      <c r="E9" s="88">
        <f>E10</f>
        <v>64082.403877000004</v>
      </c>
      <c r="F9" s="107">
        <f>(D9/C9)*100</f>
        <v>24.164016543725975</v>
      </c>
      <c r="G9" s="107">
        <f>+D9/H9*100</f>
        <v>55.59569662042749</v>
      </c>
      <c r="H9" s="108">
        <v>96691.799315</v>
      </c>
      <c r="J9" s="109"/>
    </row>
    <row r="10" spans="1:10" s="108" customFormat="1" ht="21.75" customHeight="1">
      <c r="A10" s="110" t="s">
        <v>12</v>
      </c>
      <c r="B10" s="111" t="s">
        <v>42</v>
      </c>
      <c r="C10" s="89">
        <f>C11+C17+C18+C19+C20+C21+C22+C23+C27</f>
        <v>222465</v>
      </c>
      <c r="D10" s="89">
        <f>D11+D17+D18+D19+D20+D21+D22+D23+D27</f>
        <v>53756.47940399999</v>
      </c>
      <c r="E10" s="89">
        <f>E11+E17+E18+E19+E20+E21+E22+E23+E27</f>
        <v>64082.403877000004</v>
      </c>
      <c r="F10" s="112">
        <f aca="true" t="shared" si="0" ref="F10:F29">(D10/C10)*100</f>
        <v>24.164016543725975</v>
      </c>
      <c r="G10" s="112">
        <f>+D10/H10*100</f>
        <v>55.59569662042749</v>
      </c>
      <c r="H10" s="108">
        <v>96691.799315</v>
      </c>
      <c r="I10" s="113"/>
      <c r="J10" s="109">
        <v>1E-06</v>
      </c>
    </row>
    <row r="11" spans="1:10" ht="21.75" customHeight="1">
      <c r="A11" s="114">
        <v>1</v>
      </c>
      <c r="B11" s="115" t="s">
        <v>13</v>
      </c>
      <c r="C11" s="90">
        <f>SUM(C12:C16)</f>
        <v>87565</v>
      </c>
      <c r="D11" s="90">
        <f>SUM(D12:D16)</f>
        <v>24050.723605</v>
      </c>
      <c r="E11" s="90">
        <f>SUM(E12:E16)</f>
        <v>27781.679827</v>
      </c>
      <c r="F11" s="116">
        <f t="shared" si="0"/>
        <v>27.466137846171414</v>
      </c>
      <c r="G11" s="116">
        <f>+D11/H11*100</f>
        <v>104.93335718833812</v>
      </c>
      <c r="H11" s="97">
        <v>22919.998224999996</v>
      </c>
      <c r="I11" s="117"/>
      <c r="J11" s="105"/>
    </row>
    <row r="12" spans="1:10" ht="21.75" customHeight="1">
      <c r="A12" s="114"/>
      <c r="B12" s="115" t="s">
        <v>14</v>
      </c>
      <c r="C12" s="90">
        <v>79015</v>
      </c>
      <c r="D12" s="91">
        <v>21237.494468</v>
      </c>
      <c r="E12" s="91">
        <v>24878.418274</v>
      </c>
      <c r="F12" s="116">
        <f t="shared" si="0"/>
        <v>26.87780100993482</v>
      </c>
      <c r="G12" s="116">
        <f aca="true" t="shared" si="1" ref="G12:G29">+D12/H12*100</f>
        <v>105.98324896763597</v>
      </c>
      <c r="H12" s="97">
        <v>20038.538802</v>
      </c>
      <c r="I12" s="117"/>
      <c r="J12" s="105"/>
    </row>
    <row r="13" spans="1:10" ht="21.75" customHeight="1">
      <c r="A13" s="114"/>
      <c r="B13" s="115" t="s">
        <v>15</v>
      </c>
      <c r="C13" s="90">
        <v>4000</v>
      </c>
      <c r="D13" s="91">
        <v>1223.3622</v>
      </c>
      <c r="E13" s="91">
        <v>1725.307603</v>
      </c>
      <c r="F13" s="116">
        <f t="shared" si="0"/>
        <v>30.584055</v>
      </c>
      <c r="G13" s="116">
        <f t="shared" si="1"/>
        <v>93.19517809887148</v>
      </c>
      <c r="H13" s="97">
        <v>1312.688301</v>
      </c>
      <c r="I13" s="117"/>
      <c r="J13" s="105"/>
    </row>
    <row r="14" spans="1:10" ht="21.75" customHeight="1">
      <c r="A14" s="114"/>
      <c r="B14" s="115" t="s">
        <v>16</v>
      </c>
      <c r="C14" s="90">
        <v>110</v>
      </c>
      <c r="D14" s="91">
        <v>12.549688999999999</v>
      </c>
      <c r="E14" s="91">
        <v>32.150909</v>
      </c>
      <c r="F14" s="116">
        <f t="shared" si="0"/>
        <v>11.40880818181818</v>
      </c>
      <c r="G14" s="116">
        <f t="shared" si="1"/>
        <v>60.21908389580391</v>
      </c>
      <c r="H14" s="97">
        <v>20.840052999999997</v>
      </c>
      <c r="I14" s="117"/>
      <c r="J14" s="105"/>
    </row>
    <row r="15" spans="1:10" ht="21.75" customHeight="1">
      <c r="A15" s="114"/>
      <c r="B15" s="115" t="s">
        <v>17</v>
      </c>
      <c r="C15" s="90">
        <v>4440</v>
      </c>
      <c r="D15" s="91">
        <v>1577.3172479999998</v>
      </c>
      <c r="E15" s="91">
        <v>1145.803041</v>
      </c>
      <c r="F15" s="116">
        <f t="shared" si="0"/>
        <v>35.52516324324324</v>
      </c>
      <c r="G15" s="116">
        <f t="shared" si="1"/>
        <v>101.89841651146547</v>
      </c>
      <c r="H15" s="97">
        <v>1547.931069</v>
      </c>
      <c r="J15" s="105"/>
    </row>
    <row r="16" spans="1:10" ht="21.75" customHeight="1">
      <c r="A16" s="114"/>
      <c r="B16" s="115" t="s">
        <v>18</v>
      </c>
      <c r="C16" s="90"/>
      <c r="D16" s="91">
        <v>0</v>
      </c>
      <c r="E16" s="91">
        <v>0</v>
      </c>
      <c r="F16" s="116"/>
      <c r="G16" s="116"/>
      <c r="H16" s="97">
        <v>0</v>
      </c>
      <c r="J16" s="105"/>
    </row>
    <row r="17" spans="1:10" ht="21.75" customHeight="1">
      <c r="A17" s="114">
        <v>2</v>
      </c>
      <c r="B17" s="115" t="s">
        <v>19</v>
      </c>
      <c r="C17" s="90">
        <v>21000</v>
      </c>
      <c r="D17" s="91">
        <v>4264.523661</v>
      </c>
      <c r="E17" s="92">
        <v>2035.7420889999999</v>
      </c>
      <c r="F17" s="116">
        <f t="shared" si="0"/>
        <v>20.30725552857143</v>
      </c>
      <c r="G17" s="116">
        <f t="shared" si="1"/>
        <v>113.58559074737195</v>
      </c>
      <c r="H17" s="97">
        <v>3754.458319</v>
      </c>
      <c r="J17" s="105"/>
    </row>
    <row r="18" spans="1:10" ht="21.75" customHeight="1">
      <c r="A18" s="114">
        <v>3</v>
      </c>
      <c r="B18" s="115" t="s">
        <v>20</v>
      </c>
      <c r="C18" s="90">
        <v>300</v>
      </c>
      <c r="D18" s="92">
        <v>98.895395</v>
      </c>
      <c r="E18" s="92">
        <v>5.460611999999999</v>
      </c>
      <c r="F18" s="116">
        <f t="shared" si="0"/>
        <v>32.965131666666665</v>
      </c>
      <c r="G18" s="116">
        <f t="shared" si="1"/>
        <v>133.30147113582117</v>
      </c>
      <c r="H18" s="97">
        <v>74.189275</v>
      </c>
      <c r="J18" s="105"/>
    </row>
    <row r="19" spans="1:10" ht="21.75" customHeight="1">
      <c r="A19" s="114">
        <v>4</v>
      </c>
      <c r="B19" s="115" t="s">
        <v>21</v>
      </c>
      <c r="C19" s="90">
        <v>3200</v>
      </c>
      <c r="D19" s="92">
        <v>1863.4671999999998</v>
      </c>
      <c r="E19" s="92">
        <v>1535.786054</v>
      </c>
      <c r="F19" s="116">
        <f t="shared" si="0"/>
        <v>58.233349999999994</v>
      </c>
      <c r="G19" s="116">
        <f t="shared" si="1"/>
        <v>111.7089627723146</v>
      </c>
      <c r="H19" s="97">
        <v>1668.144752</v>
      </c>
      <c r="J19" s="105"/>
    </row>
    <row r="20" spans="1:10" ht="21.75" customHeight="1">
      <c r="A20" s="114">
        <v>5</v>
      </c>
      <c r="B20" s="115" t="s">
        <v>22</v>
      </c>
      <c r="C20" s="90">
        <v>50</v>
      </c>
      <c r="D20" s="91">
        <v>1266.415397</v>
      </c>
      <c r="E20" s="91">
        <v>186.60608299999998</v>
      </c>
      <c r="F20" s="116">
        <f t="shared" si="0"/>
        <v>2532.830794</v>
      </c>
      <c r="G20" s="116">
        <f t="shared" si="1"/>
        <v>43.06041466343308</v>
      </c>
      <c r="H20" s="97">
        <v>2941.019976</v>
      </c>
      <c r="J20" s="118"/>
    </row>
    <row r="21" spans="1:10" ht="21.75" customHeight="1">
      <c r="A21" s="114">
        <v>6</v>
      </c>
      <c r="B21" s="115" t="s">
        <v>23</v>
      </c>
      <c r="C21" s="90">
        <v>40000</v>
      </c>
      <c r="D21" s="92">
        <v>6782.987945999999</v>
      </c>
      <c r="E21" s="92">
        <v>5905.858945999999</v>
      </c>
      <c r="F21" s="116">
        <f t="shared" si="0"/>
        <v>16.957469865</v>
      </c>
      <c r="G21" s="116">
        <f t="shared" si="1"/>
        <v>59.80393578348222</v>
      </c>
      <c r="H21" s="97">
        <v>11342.042722</v>
      </c>
      <c r="J21" s="105"/>
    </row>
    <row r="22" spans="1:10" ht="21.75" customHeight="1">
      <c r="A22" s="114">
        <v>7</v>
      </c>
      <c r="B22" s="115" t="s">
        <v>24</v>
      </c>
      <c r="C22" s="90">
        <v>58000</v>
      </c>
      <c r="D22" s="92">
        <v>11706.378518</v>
      </c>
      <c r="E22" s="92">
        <v>23984.18579</v>
      </c>
      <c r="F22" s="116">
        <f t="shared" si="0"/>
        <v>20.183411237931033</v>
      </c>
      <c r="G22" s="116">
        <f t="shared" si="1"/>
        <v>22.323755340482727</v>
      </c>
      <c r="H22" s="97">
        <v>52439.109547</v>
      </c>
      <c r="J22" s="105"/>
    </row>
    <row r="23" spans="1:10" ht="21.75" customHeight="1">
      <c r="A23" s="114">
        <v>8</v>
      </c>
      <c r="B23" s="115" t="s">
        <v>25</v>
      </c>
      <c r="C23" s="90">
        <f>+C24+C25+C26</f>
        <v>12000</v>
      </c>
      <c r="D23" s="90">
        <f>+D24+D25+D26</f>
        <v>3635.847682</v>
      </c>
      <c r="E23" s="90">
        <f>+E24+E25+E26</f>
        <v>2407.084476</v>
      </c>
      <c r="F23" s="90">
        <f>+F24+F25+F26</f>
        <v>47.57858643162393</v>
      </c>
      <c r="G23" s="116"/>
      <c r="J23" s="105"/>
    </row>
    <row r="24" spans="1:10" ht="21.75" customHeight="1">
      <c r="A24" s="114"/>
      <c r="B24" s="119" t="s">
        <v>81</v>
      </c>
      <c r="C24" s="120">
        <v>10440</v>
      </c>
      <c r="D24" s="90">
        <v>3113.122595</v>
      </c>
      <c r="E24" s="90">
        <v>1941.0224759999999</v>
      </c>
      <c r="F24" s="116">
        <f t="shared" si="0"/>
        <v>29.819181944444445</v>
      </c>
      <c r="G24" s="116">
        <f t="shared" si="1"/>
        <v>401.96475929478135</v>
      </c>
      <c r="H24" s="97">
        <v>774.476499</v>
      </c>
      <c r="J24" s="105"/>
    </row>
    <row r="25" spans="1:10" ht="21.75" customHeight="1">
      <c r="A25" s="114"/>
      <c r="B25" s="121" t="s">
        <v>82</v>
      </c>
      <c r="C25" s="122">
        <v>1560</v>
      </c>
      <c r="D25" s="90">
        <v>277.04670999999996</v>
      </c>
      <c r="E25" s="90">
        <v>466.06199999999995</v>
      </c>
      <c r="F25" s="116">
        <f t="shared" si="0"/>
        <v>17.759404487179484</v>
      </c>
      <c r="G25" s="116">
        <f t="shared" si="1"/>
        <v>50.52277883142461</v>
      </c>
      <c r="H25" s="97">
        <v>548.36</v>
      </c>
      <c r="J25" s="105"/>
    </row>
    <row r="26" spans="1:10" ht="21.75" customHeight="1">
      <c r="A26" s="114"/>
      <c r="B26" s="121" t="s">
        <v>89</v>
      </c>
      <c r="C26" s="122"/>
      <c r="D26" s="90">
        <v>245.67837699999998</v>
      </c>
      <c r="E26" s="90"/>
      <c r="F26" s="116"/>
      <c r="G26" s="116"/>
      <c r="J26" s="105"/>
    </row>
    <row r="27" spans="1:10" ht="21.75" customHeight="1">
      <c r="A27" s="86">
        <v>9</v>
      </c>
      <c r="B27" s="84" t="s">
        <v>83</v>
      </c>
      <c r="C27" s="93">
        <v>350</v>
      </c>
      <c r="D27" s="93">
        <v>87.24</v>
      </c>
      <c r="E27" s="93">
        <v>240</v>
      </c>
      <c r="F27" s="116">
        <f t="shared" si="0"/>
        <v>24.925714285714285</v>
      </c>
      <c r="G27" s="116">
        <f t="shared" si="1"/>
        <v>37.93043478260869</v>
      </c>
      <c r="H27" s="83">
        <v>230</v>
      </c>
      <c r="J27" s="105"/>
    </row>
    <row r="28" spans="1:10" ht="21.75" customHeight="1">
      <c r="A28" s="87" t="s">
        <v>27</v>
      </c>
      <c r="B28" s="85" t="s">
        <v>35</v>
      </c>
      <c r="C28" s="123"/>
      <c r="D28" s="94"/>
      <c r="E28" s="94"/>
      <c r="F28" s="124"/>
      <c r="G28" s="138"/>
      <c r="J28" s="105"/>
    </row>
    <row r="29" spans="1:8" s="108" customFormat="1" ht="31.5">
      <c r="A29" s="7" t="s">
        <v>28</v>
      </c>
      <c r="B29" s="8" t="s">
        <v>34</v>
      </c>
      <c r="C29" s="9">
        <v>237752</v>
      </c>
      <c r="D29" s="139">
        <v>54673.522339999996</v>
      </c>
      <c r="E29" s="139">
        <v>57826.27</v>
      </c>
      <c r="F29" s="140">
        <f t="shared" si="0"/>
        <v>22.996030460311584</v>
      </c>
      <c r="G29" s="107">
        <f t="shared" si="1"/>
        <v>61.059485514309586</v>
      </c>
      <c r="H29" s="141">
        <v>89541.406842</v>
      </c>
    </row>
    <row r="30" spans="4:7" ht="18.75" customHeight="1">
      <c r="D30" s="125"/>
      <c r="E30" s="125"/>
      <c r="F30" s="126"/>
      <c r="G30" s="125"/>
    </row>
  </sheetData>
  <sheetProtection/>
  <mergeCells count="9">
    <mergeCell ref="A1:B1"/>
    <mergeCell ref="A2:G2"/>
    <mergeCell ref="A3:G3"/>
    <mergeCell ref="F6:G6"/>
    <mergeCell ref="A6:A8"/>
    <mergeCell ref="B6:B7"/>
    <mergeCell ref="C6:C7"/>
    <mergeCell ref="D6:D7"/>
    <mergeCell ref="E6:E7"/>
  </mergeCells>
  <printOptions horizontalCentered="1"/>
  <pageMargins left="0.75" right="0.2" top="0.71" bottom="0.2" header="0.23" footer="0.3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I17" sqref="I17"/>
    </sheetView>
  </sheetViews>
  <sheetFormatPr defaultColWidth="10.00390625" defaultRowHeight="12.75"/>
  <cols>
    <col min="1" max="1" width="8.57421875" style="22" customWidth="1"/>
    <col min="2" max="2" width="46.00390625" style="22" customWidth="1"/>
    <col min="3" max="3" width="10.421875" style="22" customWidth="1"/>
    <col min="4" max="4" width="10.57421875" style="22" customWidth="1"/>
    <col min="5" max="5" width="9.28125" style="12" customWidth="1"/>
    <col min="6" max="6" width="10.28125" style="12" customWidth="1"/>
    <col min="7" max="7" width="10.57421875" style="22" hidden="1" customWidth="1"/>
    <col min="8" max="8" width="0" style="22" hidden="1" customWidth="1"/>
    <col min="9" max="12" width="10.00390625" style="22" customWidth="1"/>
    <col min="13" max="13" width="11.57421875" style="22" bestFit="1" customWidth="1"/>
    <col min="14" max="16384" width="10.00390625" style="22" customWidth="1"/>
  </cols>
  <sheetData>
    <row r="1" spans="1:7" ht="21" customHeight="1">
      <c r="A1" s="152" t="s">
        <v>33</v>
      </c>
      <c r="B1" s="152"/>
      <c r="C1" s="12"/>
      <c r="D1" s="152" t="s">
        <v>36</v>
      </c>
      <c r="E1" s="152"/>
      <c r="F1" s="152"/>
      <c r="G1" s="4"/>
    </row>
    <row r="2" spans="1:7" ht="17.25" customHeight="1">
      <c r="A2" s="152"/>
      <c r="B2" s="152"/>
      <c r="C2" s="12"/>
      <c r="D2" s="13"/>
      <c r="E2" s="4"/>
      <c r="F2" s="4"/>
      <c r="G2" s="13"/>
    </row>
    <row r="3" spans="1:7" ht="21" customHeight="1">
      <c r="A3" s="143" t="s">
        <v>95</v>
      </c>
      <c r="B3" s="143"/>
      <c r="C3" s="143"/>
      <c r="D3" s="143"/>
      <c r="E3" s="143"/>
      <c r="F3" s="143"/>
      <c r="G3" s="5"/>
    </row>
    <row r="4" spans="1:7" ht="22.5" customHeight="1">
      <c r="A4" s="154" t="s">
        <v>91</v>
      </c>
      <c r="B4" s="154"/>
      <c r="C4" s="154"/>
      <c r="D4" s="154"/>
      <c r="E4" s="154"/>
      <c r="F4" s="154"/>
      <c r="G4" s="23"/>
    </row>
    <row r="5" spans="1:7" ht="18.75" customHeight="1">
      <c r="A5" s="24"/>
      <c r="B5" s="24"/>
      <c r="C5" s="25"/>
      <c r="D5" s="169" t="s">
        <v>43</v>
      </c>
      <c r="E5" s="169"/>
      <c r="F5" s="169"/>
      <c r="G5" s="26"/>
    </row>
    <row r="6" spans="1:7" s="27" customFormat="1" ht="45" customHeight="1">
      <c r="A6" s="144" t="s">
        <v>1</v>
      </c>
      <c r="B6" s="144" t="s">
        <v>44</v>
      </c>
      <c r="C6" s="147" t="s">
        <v>45</v>
      </c>
      <c r="D6" s="147" t="s">
        <v>94</v>
      </c>
      <c r="E6" s="150" t="s">
        <v>46</v>
      </c>
      <c r="F6" s="151"/>
      <c r="G6" s="147" t="s">
        <v>84</v>
      </c>
    </row>
    <row r="7" spans="1:7" s="27" customFormat="1" ht="16.5">
      <c r="A7" s="145"/>
      <c r="B7" s="145"/>
      <c r="C7" s="167"/>
      <c r="D7" s="167"/>
      <c r="E7" s="147" t="s">
        <v>45</v>
      </c>
      <c r="F7" s="147" t="s">
        <v>47</v>
      </c>
      <c r="G7" s="167"/>
    </row>
    <row r="8" spans="1:7" s="27" customFormat="1" ht="36" customHeight="1">
      <c r="A8" s="146"/>
      <c r="B8" s="146"/>
      <c r="C8" s="168"/>
      <c r="D8" s="168"/>
      <c r="E8" s="149"/>
      <c r="F8" s="168"/>
      <c r="G8" s="168"/>
    </row>
    <row r="9" spans="1:7" s="31" customFormat="1" ht="20.25" customHeight="1">
      <c r="A9" s="28" t="s">
        <v>26</v>
      </c>
      <c r="B9" s="29" t="s">
        <v>28</v>
      </c>
      <c r="C9" s="28">
        <v>1</v>
      </c>
      <c r="D9" s="28">
        <f>C9+1</f>
        <v>2</v>
      </c>
      <c r="E9" s="30" t="s">
        <v>48</v>
      </c>
      <c r="F9" s="28">
        <v>4</v>
      </c>
      <c r="G9" s="28">
        <f>F9+1</f>
        <v>5</v>
      </c>
    </row>
    <row r="10" spans="1:8" s="25" customFormat="1" ht="21.75" customHeight="1">
      <c r="A10" s="32"/>
      <c r="B10" s="33" t="s">
        <v>49</v>
      </c>
      <c r="C10" s="34">
        <f>C11+C30</f>
        <v>637586</v>
      </c>
      <c r="D10" s="34">
        <f>D11+D30</f>
        <v>110846.83955700001</v>
      </c>
      <c r="E10" s="35">
        <f>D10/C10*100</f>
        <v>17.385394214584387</v>
      </c>
      <c r="F10" s="35">
        <f>+D10/H10*100</f>
        <v>88.71256295236168</v>
      </c>
      <c r="G10" s="34" t="e">
        <f>G11+G30</f>
        <v>#REF!</v>
      </c>
      <c r="H10" s="25">
        <v>124950.554767</v>
      </c>
    </row>
    <row r="11" spans="1:8" s="25" customFormat="1" ht="21.75" customHeight="1">
      <c r="A11" s="10" t="s">
        <v>26</v>
      </c>
      <c r="B11" s="11" t="s">
        <v>37</v>
      </c>
      <c r="C11" s="36">
        <f>+C12+C15+C27+C28+C29</f>
        <v>482744</v>
      </c>
      <c r="D11" s="36">
        <f>D12+D15+D29+D27+D28</f>
        <v>108494.60026600001</v>
      </c>
      <c r="E11" s="37">
        <f>D11/C11*100</f>
        <v>22.474562141839154</v>
      </c>
      <c r="F11" s="35">
        <f aca="true" t="shared" si="0" ref="F11:F26">+D11/H11*100</f>
        <v>86.83002686007595</v>
      </c>
      <c r="G11" s="36" t="e">
        <f>G12+G15+G29+G27+G28+#REF!</f>
        <v>#REF!</v>
      </c>
      <c r="H11" s="25">
        <v>124950.554767</v>
      </c>
    </row>
    <row r="12" spans="1:8" s="25" customFormat="1" ht="21.75" customHeight="1">
      <c r="A12" s="10" t="s">
        <v>12</v>
      </c>
      <c r="B12" s="11" t="s">
        <v>50</v>
      </c>
      <c r="C12" s="36">
        <f>C13+C14</f>
        <v>67740</v>
      </c>
      <c r="D12" s="36">
        <f>D13+D14</f>
        <v>12547.663736</v>
      </c>
      <c r="E12" s="37">
        <f>D12/C12*100</f>
        <v>18.523270941836433</v>
      </c>
      <c r="F12" s="35">
        <f t="shared" si="0"/>
        <v>256.30178027068877</v>
      </c>
      <c r="G12" s="36">
        <f>G13+G14</f>
        <v>17783.648</v>
      </c>
      <c r="H12" s="25">
        <v>4895.66</v>
      </c>
    </row>
    <row r="13" spans="1:13" s="25" customFormat="1" ht="21.75" customHeight="1">
      <c r="A13" s="14">
        <v>1</v>
      </c>
      <c r="B13" s="15" t="s">
        <v>38</v>
      </c>
      <c r="C13" s="40">
        <v>65740</v>
      </c>
      <c r="D13" s="38">
        <v>10547.663736</v>
      </c>
      <c r="E13" s="39">
        <f aca="true" t="shared" si="1" ref="E13:E26">D13/C13*100</f>
        <v>16.044514353513843</v>
      </c>
      <c r="F13" s="134">
        <f t="shared" si="0"/>
        <v>215.4492700882006</v>
      </c>
      <c r="G13" s="38">
        <v>17783.648</v>
      </c>
      <c r="H13" s="25">
        <v>4895.66</v>
      </c>
      <c r="M13" s="25">
        <v>1E-06</v>
      </c>
    </row>
    <row r="14" spans="1:7" s="25" customFormat="1" ht="21.75" customHeight="1">
      <c r="A14" s="16">
        <v>2</v>
      </c>
      <c r="B14" s="17" t="s">
        <v>39</v>
      </c>
      <c r="C14" s="40">
        <v>2000</v>
      </c>
      <c r="D14" s="40">
        <v>2000</v>
      </c>
      <c r="E14" s="37"/>
      <c r="F14" s="35"/>
      <c r="G14" s="40"/>
    </row>
    <row r="15" spans="1:8" s="41" customFormat="1" ht="21.75" customHeight="1">
      <c r="A15" s="10" t="s">
        <v>27</v>
      </c>
      <c r="B15" s="11" t="s">
        <v>29</v>
      </c>
      <c r="C15" s="36">
        <v>405457</v>
      </c>
      <c r="D15" s="36">
        <v>90052.73483</v>
      </c>
      <c r="E15" s="37">
        <f t="shared" si="1"/>
        <v>22.210181308992073</v>
      </c>
      <c r="F15" s="35">
        <f t="shared" si="0"/>
        <v>134.91256386511267</v>
      </c>
      <c r="G15" s="36">
        <v>56212.113</v>
      </c>
      <c r="H15" s="41">
        <v>66748.961142</v>
      </c>
    </row>
    <row r="16" spans="1:7" s="25" customFormat="1" ht="21.75" customHeight="1">
      <c r="A16" s="10"/>
      <c r="B16" s="18" t="s">
        <v>40</v>
      </c>
      <c r="C16" s="40"/>
      <c r="D16" s="40"/>
      <c r="E16" s="42"/>
      <c r="F16" s="35"/>
      <c r="G16" s="40"/>
    </row>
    <row r="17" spans="1:8" s="25" customFormat="1" ht="21.75" customHeight="1">
      <c r="A17" s="14">
        <v>1</v>
      </c>
      <c r="B17" s="19" t="s">
        <v>41</v>
      </c>
      <c r="C17" s="43">
        <v>234879</v>
      </c>
      <c r="D17" s="43">
        <v>49357.385233</v>
      </c>
      <c r="E17" s="39">
        <f t="shared" si="1"/>
        <v>21.01396260755538</v>
      </c>
      <c r="F17" s="35">
        <f t="shared" si="0"/>
        <v>120.41401397935361</v>
      </c>
      <c r="G17" s="43">
        <v>106112.865925</v>
      </c>
      <c r="H17" s="25">
        <v>40989.735</v>
      </c>
    </row>
    <row r="18" spans="1:8" s="25" customFormat="1" ht="21.75" customHeight="1">
      <c r="A18" s="14">
        <f>A17+1</f>
        <v>2</v>
      </c>
      <c r="B18" s="19" t="s">
        <v>51</v>
      </c>
      <c r="C18" s="43">
        <v>234</v>
      </c>
      <c r="D18" s="40">
        <v>0</v>
      </c>
      <c r="E18" s="39">
        <f t="shared" si="1"/>
        <v>0</v>
      </c>
      <c r="F18" s="134"/>
      <c r="G18" s="40">
        <v>4.95</v>
      </c>
      <c r="H18" s="25">
        <v>0</v>
      </c>
    </row>
    <row r="19" spans="1:8" s="25" customFormat="1" ht="21.75" customHeight="1">
      <c r="A19" s="14">
        <f aca="true" t="shared" si="2" ref="A19:A24">A18+1</f>
        <v>3</v>
      </c>
      <c r="B19" s="19" t="s">
        <v>52</v>
      </c>
      <c r="C19" s="43">
        <v>3300</v>
      </c>
      <c r="D19" s="40">
        <v>862.002</v>
      </c>
      <c r="E19" s="39">
        <f t="shared" si="1"/>
        <v>26.121272727272725</v>
      </c>
      <c r="F19" s="134">
        <f t="shared" si="0"/>
        <v>132.52353747855338</v>
      </c>
      <c r="G19" s="40">
        <v>1192.03365</v>
      </c>
      <c r="H19" s="25">
        <v>650.452</v>
      </c>
    </row>
    <row r="20" spans="1:8" s="25" customFormat="1" ht="21.75" customHeight="1">
      <c r="A20" s="14">
        <f t="shared" si="2"/>
        <v>4</v>
      </c>
      <c r="B20" s="19" t="s">
        <v>53</v>
      </c>
      <c r="C20" s="43">
        <v>3926</v>
      </c>
      <c r="D20" s="44">
        <v>1022.556826</v>
      </c>
      <c r="E20" s="39">
        <f t="shared" si="1"/>
        <v>26.045767345899133</v>
      </c>
      <c r="F20" s="134">
        <f t="shared" si="0"/>
        <v>358.5302046225912</v>
      </c>
      <c r="G20" s="44">
        <v>683.955113</v>
      </c>
      <c r="H20" s="25">
        <v>285.208</v>
      </c>
    </row>
    <row r="21" spans="1:8" s="25" customFormat="1" ht="21.75" customHeight="1">
      <c r="A21" s="14">
        <f t="shared" si="2"/>
        <v>5</v>
      </c>
      <c r="B21" s="19" t="s">
        <v>54</v>
      </c>
      <c r="C21" s="43">
        <v>833</v>
      </c>
      <c r="D21" s="44">
        <v>124.16964999999999</v>
      </c>
      <c r="E21" s="39">
        <f>D22/C21*100</f>
        <v>21.4967274909964</v>
      </c>
      <c r="F21" s="134">
        <f t="shared" si="0"/>
        <v>141.78298596403857</v>
      </c>
      <c r="G21" s="44">
        <v>941.774493</v>
      </c>
      <c r="H21" s="25">
        <v>87.577257</v>
      </c>
    </row>
    <row r="22" spans="1:8" s="25" customFormat="1" ht="21.75" customHeight="1">
      <c r="A22" s="14">
        <f t="shared" si="2"/>
        <v>6</v>
      </c>
      <c r="B22" s="19" t="s">
        <v>55</v>
      </c>
      <c r="C22" s="40">
        <v>878</v>
      </c>
      <c r="D22" s="44">
        <v>179.06774</v>
      </c>
      <c r="E22" s="39">
        <f>D21/C22*100</f>
        <v>14.142329157175398</v>
      </c>
      <c r="F22" s="134">
        <f t="shared" si="0"/>
        <v>66.15908469873683</v>
      </c>
      <c r="G22" s="44">
        <v>460.451897</v>
      </c>
      <c r="H22" s="25">
        <v>270.66236</v>
      </c>
    </row>
    <row r="23" spans="1:8" s="25" customFormat="1" ht="21.75" customHeight="1">
      <c r="A23" s="14">
        <f t="shared" si="2"/>
        <v>7</v>
      </c>
      <c r="B23" s="19" t="s">
        <v>56</v>
      </c>
      <c r="C23" s="43">
        <v>5536</v>
      </c>
      <c r="D23" s="40">
        <v>56.68852</v>
      </c>
      <c r="E23" s="39">
        <f t="shared" si="1"/>
        <v>1.0239978323699421</v>
      </c>
      <c r="F23" s="134">
        <f t="shared" si="0"/>
        <v>122.4559220616508</v>
      </c>
      <c r="G23" s="40">
        <v>358.632027</v>
      </c>
      <c r="H23" s="25">
        <v>46.293</v>
      </c>
    </row>
    <row r="24" spans="1:8" s="25" customFormat="1" ht="21.75" customHeight="1">
      <c r="A24" s="14">
        <f t="shared" si="2"/>
        <v>8</v>
      </c>
      <c r="B24" s="19" t="s">
        <v>57</v>
      </c>
      <c r="C24" s="43">
        <v>23207</v>
      </c>
      <c r="D24" s="40">
        <v>4892.612529999999</v>
      </c>
      <c r="E24" s="39">
        <f t="shared" si="1"/>
        <v>21.082486017149996</v>
      </c>
      <c r="F24" s="134">
        <f t="shared" si="0"/>
        <v>249.29574196946885</v>
      </c>
      <c r="G24" s="40">
        <v>1207.935181</v>
      </c>
      <c r="H24" s="25">
        <v>1962.573645</v>
      </c>
    </row>
    <row r="25" spans="1:8" s="25" customFormat="1" ht="36" customHeight="1">
      <c r="A25" s="16">
        <v>9</v>
      </c>
      <c r="B25" s="45" t="s">
        <v>58</v>
      </c>
      <c r="C25" s="46">
        <v>83465</v>
      </c>
      <c r="D25" s="47">
        <v>19895.317313</v>
      </c>
      <c r="E25" s="48">
        <f t="shared" si="1"/>
        <v>23.836718759959265</v>
      </c>
      <c r="F25" s="134">
        <f t="shared" si="0"/>
        <v>358.0676661145607</v>
      </c>
      <c r="G25" s="47">
        <v>21061.975852</v>
      </c>
      <c r="H25" s="25">
        <v>5556.301</v>
      </c>
    </row>
    <row r="26" spans="1:8" s="25" customFormat="1" ht="21.75" customHeight="1">
      <c r="A26" s="14">
        <v>10</v>
      </c>
      <c r="B26" s="19" t="s">
        <v>59</v>
      </c>
      <c r="C26" s="43">
        <v>22566</v>
      </c>
      <c r="D26" s="40">
        <v>7862.005591</v>
      </c>
      <c r="E26" s="39">
        <f t="shared" si="1"/>
        <v>34.84004959230701</v>
      </c>
      <c r="F26" s="134">
        <f t="shared" si="0"/>
        <v>50.949912493490324</v>
      </c>
      <c r="G26" s="40">
        <v>13858.46787</v>
      </c>
      <c r="H26" s="25">
        <v>15430.851999999999</v>
      </c>
    </row>
    <row r="27" spans="1:8" s="41" customFormat="1" ht="21.75" customHeight="1">
      <c r="A27" s="10" t="s">
        <v>60</v>
      </c>
      <c r="B27" s="11" t="s">
        <v>85</v>
      </c>
      <c r="C27" s="129"/>
      <c r="D27" s="36">
        <v>0</v>
      </c>
      <c r="E27" s="37"/>
      <c r="F27" s="133">
        <f>D27/G27*100</f>
        <v>0</v>
      </c>
      <c r="G27" s="36">
        <v>1064</v>
      </c>
      <c r="H27" s="41">
        <v>46606.433625</v>
      </c>
    </row>
    <row r="28" spans="1:7" s="41" customFormat="1" ht="21.75" customHeight="1">
      <c r="A28" s="10" t="s">
        <v>86</v>
      </c>
      <c r="B28" s="11" t="s">
        <v>30</v>
      </c>
      <c r="C28" s="129">
        <v>9547</v>
      </c>
      <c r="D28" s="36">
        <v>284.45169999999996</v>
      </c>
      <c r="E28" s="37"/>
      <c r="F28" s="35">
        <f>D28/G28*100</f>
        <v>71.11292499999999</v>
      </c>
      <c r="G28" s="36">
        <v>400</v>
      </c>
    </row>
    <row r="29" spans="1:7" s="41" customFormat="1" ht="21.75" customHeight="1">
      <c r="A29" s="10" t="s">
        <v>87</v>
      </c>
      <c r="B29" s="11" t="s">
        <v>79</v>
      </c>
      <c r="C29" s="36">
        <v>0</v>
      </c>
      <c r="D29" s="130">
        <v>5609.75</v>
      </c>
      <c r="E29" s="37"/>
      <c r="F29" s="35"/>
      <c r="G29" s="130"/>
    </row>
    <row r="30" spans="1:7" s="41" customFormat="1" ht="35.25" customHeight="1">
      <c r="A30" s="49" t="s">
        <v>28</v>
      </c>
      <c r="B30" s="50" t="s">
        <v>61</v>
      </c>
      <c r="C30" s="36">
        <f>+C31+C32+C33</f>
        <v>154842</v>
      </c>
      <c r="D30" s="36">
        <f>+D31+D32+D33</f>
        <v>2352.239291</v>
      </c>
      <c r="E30" s="135"/>
      <c r="F30" s="37"/>
      <c r="G30" s="36"/>
    </row>
    <row r="31" spans="1:7" s="25" customFormat="1" ht="21.75" customHeight="1">
      <c r="A31" s="51">
        <v>1</v>
      </c>
      <c r="B31" s="19" t="s">
        <v>62</v>
      </c>
      <c r="C31" s="38">
        <v>4895</v>
      </c>
      <c r="D31" s="38">
        <v>0</v>
      </c>
      <c r="E31" s="53"/>
      <c r="F31" s="53"/>
      <c r="G31" s="52"/>
    </row>
    <row r="32" spans="1:7" s="25" customFormat="1" ht="21.75" customHeight="1">
      <c r="A32" s="51">
        <v>2</v>
      </c>
      <c r="B32" s="19" t="s">
        <v>63</v>
      </c>
      <c r="C32" s="38">
        <f>104420+35265</f>
        <v>139685</v>
      </c>
      <c r="D32" s="38">
        <v>961.683281</v>
      </c>
      <c r="E32" s="53"/>
      <c r="F32" s="53"/>
      <c r="G32" s="52"/>
    </row>
    <row r="33" spans="1:7" s="25" customFormat="1" ht="21.75" customHeight="1">
      <c r="A33" s="54">
        <v>3</v>
      </c>
      <c r="B33" s="55" t="s">
        <v>64</v>
      </c>
      <c r="C33" s="72">
        <f>5575+4687</f>
        <v>10262</v>
      </c>
      <c r="D33" s="72">
        <v>1390.55601</v>
      </c>
      <c r="E33" s="57"/>
      <c r="F33" s="57"/>
      <c r="G33" s="56"/>
    </row>
    <row r="34" spans="1:7" ht="12.75" customHeight="1">
      <c r="A34" s="25"/>
      <c r="B34" s="25"/>
      <c r="C34" s="25"/>
      <c r="D34" s="25"/>
      <c r="G34" s="25"/>
    </row>
    <row r="35" spans="1:7" ht="18.75">
      <c r="A35" s="25"/>
      <c r="B35" s="25"/>
      <c r="C35" s="142"/>
      <c r="D35" s="142"/>
      <c r="E35" s="142"/>
      <c r="F35" s="142"/>
      <c r="G35" s="12"/>
    </row>
    <row r="36" spans="3:7" ht="18.75">
      <c r="C36" s="143"/>
      <c r="D36" s="143"/>
      <c r="E36" s="143"/>
      <c r="F36" s="143"/>
      <c r="G36" s="12"/>
    </row>
  </sheetData>
  <sheetProtection/>
  <mergeCells count="16">
    <mergeCell ref="G6:G8"/>
    <mergeCell ref="A1:B1"/>
    <mergeCell ref="A2:B2"/>
    <mergeCell ref="A3:F3"/>
    <mergeCell ref="A4:F4"/>
    <mergeCell ref="D5:F5"/>
    <mergeCell ref="D1:F1"/>
    <mergeCell ref="C35:F35"/>
    <mergeCell ref="C36:F36"/>
    <mergeCell ref="A6:A8"/>
    <mergeCell ref="B6:B8"/>
    <mergeCell ref="C6:C8"/>
    <mergeCell ref="D6:D8"/>
    <mergeCell ref="E6:F6"/>
    <mergeCell ref="E7:E8"/>
    <mergeCell ref="F7:F8"/>
  </mergeCells>
  <printOptions/>
  <pageMargins left="0.52" right="0.39" top="0.48" bottom="0.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2023-04-04T02:27:53Z</cp:lastPrinted>
  <dcterms:created xsi:type="dcterms:W3CDTF">2015-03-21T09:25:15Z</dcterms:created>
  <dcterms:modified xsi:type="dcterms:W3CDTF">2024-04-08T01:35:13Z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1033-11.2.0.8934</vt:lpwstr>
  </property>
</Properties>
</file>