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93" sheetId="1" r:id="rId1"/>
    <sheet name="94" sheetId="2" r:id="rId2"/>
    <sheet name="95." sheetId="3" r:id="rId3"/>
  </sheets>
  <definedNames/>
  <calcPr fullCalcOnLoad="1"/>
</workbook>
</file>

<file path=xl/sharedStrings.xml><?xml version="1.0" encoding="utf-8"?>
<sst xmlns="http://schemas.openxmlformats.org/spreadsheetml/2006/main" count="130" uniqueCount="98">
  <si>
    <t>Đơn vị tính: triệu đồng</t>
  </si>
  <si>
    <t>STT</t>
  </si>
  <si>
    <t>LOẠI THUẾ</t>
  </si>
  <si>
    <t>SO SÁNH (%)</t>
  </si>
  <si>
    <t>TH/DT</t>
  </si>
  <si>
    <t xml:space="preserve">CÙNG 
KỲ </t>
  </si>
  <si>
    <t>2</t>
  </si>
  <si>
    <t>3</t>
  </si>
  <si>
    <t>4</t>
  </si>
  <si>
    <t>5</t>
  </si>
  <si>
    <t>6</t>
  </si>
  <si>
    <t>TỔNG THU NSNN TRÊN ĐỊA BÀN</t>
  </si>
  <si>
    <t>I</t>
  </si>
  <si>
    <t>Thuế CTN, NQD</t>
  </si>
  <si>
    <t>Thuế GTGT</t>
  </si>
  <si>
    <t>Thuế TNDN</t>
  </si>
  <si>
    <t>Thuế TTĐB</t>
  </si>
  <si>
    <t>Thuế tài nguyên</t>
  </si>
  <si>
    <t>Phạt chậm nộp</t>
  </si>
  <si>
    <t>Lệ phí trước bạ</t>
  </si>
  <si>
    <t>Thuế sử dụng đất phi nông nghiệp</t>
  </si>
  <si>
    <t>Phí và lệ phí</t>
  </si>
  <si>
    <t>Tiền cho thuê mặt đất, mặt nước</t>
  </si>
  <si>
    <t>Thuế thu nhập cá nhân</t>
  </si>
  <si>
    <t>Thu tiền cấp quyền sử dụng đất</t>
  </si>
  <si>
    <t>Thu khác ngân sách</t>
  </si>
  <si>
    <t>A</t>
  </si>
  <si>
    <t>II</t>
  </si>
  <si>
    <t>B</t>
  </si>
  <si>
    <t>Chi thường xuyên</t>
  </si>
  <si>
    <t>Dự phòng ngân sách</t>
  </si>
  <si>
    <t>C</t>
  </si>
  <si>
    <t>Biểu số 94/CK-NSNN</t>
  </si>
  <si>
    <t>UBND HUYỆN DƯƠNG MINH CHÂU</t>
  </si>
  <si>
    <t>THU NGÂN SÁCH HUYỆN ĐƯỢC HƯỞNG THEO PHÂN CẤP</t>
  </si>
  <si>
    <t>Thu viện trợ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</si>
  <si>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</si>
  <si>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</si>
  <si>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</si>
  <si>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</si>
  <si>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</si>
  <si>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</si>
  <si>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Thu nội địa</t>
  </si>
  <si>
    <t>Đơn vị: Triệu đồng</t>
  </si>
  <si>
    <t>Nội dung</t>
  </si>
  <si>
    <t>Dự toán năm</t>
  </si>
  <si>
    <t>So sánh ước thực hiện với (%)</t>
  </si>
  <si>
    <t>Cùng kỳ năm trước</t>
  </si>
  <si>
    <t>3=2/1</t>
  </si>
  <si>
    <t>TỔNG CHI NGÂN SÁCH HUYỆN</t>
  </si>
  <si>
    <t>Chi đầu tư phát triển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</si>
  <si>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</si>
  <si>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</si>
  <si>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</si>
  <si>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</si>
  <si>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</si>
  <si>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</si>
  <si>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</si>
  <si>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</si>
  <si>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</si>
  <si>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III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</si>
  <si>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</si>
  <si>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</si>
  <si>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</si>
  <si>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</si>
  <si>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93/CK-NSNN</t>
  </si>
  <si>
    <t xml:space="preserve">So sánh ước thực hiện với (%)
</t>
  </si>
  <si>
    <t>TỔNG NGUỒN THU NSNN TRÊN ĐỊA BÀN</t>
  </si>
  <si>
    <t>THU CÂN ĐỐI NSNN</t>
  </si>
  <si>
    <t>Thu điều tiết</t>
  </si>
  <si>
    <t>Thu trợ cấp</t>
  </si>
  <si>
    <t>Bổ sung cân đối</t>
  </si>
  <si>
    <t>Bổ sung có mục tiêu</t>
  </si>
  <si>
    <t>Thu từ NS cấp dưới nộp lên</t>
  </si>
  <si>
    <t>Thu chuyển nguồn từ năm trước chuyển sang</t>
  </si>
  <si>
    <t>Tổng chi cân đối ngân sách huyện</t>
  </si>
  <si>
    <t xml:space="preserve">Chi đầu tư phát triển </t>
  </si>
  <si>
    <t>Chi từ nguồn bổ sung có mục tiêu từ NS cấp tỉnh</t>
  </si>
  <si>
    <t xml:space="preserve">Chi tạm ứng </t>
  </si>
  <si>
    <t>Chi bổ sung ngân sách cấp dưới</t>
  </si>
  <si>
    <t>Thu khác NS huyện</t>
  </si>
  <si>
    <t>Thu khác ngân sách xã</t>
  </si>
  <si>
    <t>Thu từ quỹ đất công ích, hoa lợi công sản khác</t>
  </si>
  <si>
    <t xml:space="preserve">Chi tạm ứng ngân sách </t>
  </si>
  <si>
    <t xml:space="preserve">IV </t>
  </si>
  <si>
    <t>V</t>
  </si>
  <si>
    <t>CÙNG KỲ
NĂM 2021</t>
  </si>
  <si>
    <t>Thu phạt VPHC LV Thuế, PNC</t>
  </si>
  <si>
    <t>DỰ TOÁN 2024</t>
  </si>
  <si>
    <t xml:space="preserve">Thu từ nguồn CCTL năm trước chuyển sang </t>
  </si>
  <si>
    <t>CÂN ĐỐI NGÂN SÁCH HUYỆN 6 THÁNG NĂM 2024</t>
  </si>
  <si>
    <t>(Kèm theo Báo cáo số      /BC-UBND ngày       /7/2024 của UBND huyện)</t>
  </si>
  <si>
    <t>(Kèm theo Báo cáo số        /BC-UBND ngày       /7/2024 của UBND huyện)</t>
  </si>
  <si>
    <t xml:space="preserve"> THỰC HIỆN THU NGÂN SÁCH NHÀ NƯỚC 6 THÁNG NĂM 2024</t>
  </si>
  <si>
    <t xml:space="preserve"> THỰC HIỆN CHI NGÂN SÁCH HUYỆN 6 THÁNG NĂM 2024</t>
  </si>
  <si>
    <t>Thực hiện  6 tháng năm 2024</t>
  </si>
  <si>
    <t>THỰC HIỆN 6 THÁNG NĂM 2024</t>
  </si>
  <si>
    <t>(Kèm theo Báo cáo số         /BC-UBND ngày       /7/2024 của UBND huyện)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</si>
</sst>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.VnArial Narrow"/>
      <family val="2"/>
    </font>
    <font>
      <b/>
      <u val="single"/>
      <sz val="12"/>
      <name val="Times New Roman"/>
      <family val="1"/>
    </font>
    <font>
      <b/>
      <sz val="12"/>
      <name val="Times New Roman h"/>
      <family val="0"/>
    </font>
    <font>
      <b/>
      <sz val="11"/>
      <name val="Times New Romanh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7" fontId="2" fillId="0" borderId="10" xfId="4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2" fillId="0" borderId="10" xfId="4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1" fontId="2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71" fontId="2" fillId="0" borderId="11" xfId="42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71" fontId="4" fillId="0" borderId="11" xfId="42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14" fillId="0" borderId="11" xfId="42" applyFont="1" applyFill="1" applyBorder="1" applyAlignment="1">
      <alignment horizontal="right"/>
    </xf>
    <xf numFmtId="177" fontId="4" fillId="0" borderId="11" xfId="42" applyNumberFormat="1" applyFont="1" applyFill="1" applyBorder="1" applyAlignment="1">
      <alignment/>
    </xf>
    <xf numFmtId="177" fontId="10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77" fontId="4" fillId="0" borderId="11" xfId="42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71" fontId="4" fillId="0" borderId="11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71" fontId="2" fillId="0" borderId="16" xfId="42" applyFont="1" applyFill="1" applyBorder="1" applyAlignment="1">
      <alignment/>
    </xf>
    <xf numFmtId="0" fontId="16" fillId="0" borderId="11" xfId="0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2" fillId="0" borderId="11" xfId="42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71" fontId="2" fillId="0" borderId="17" xfId="42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77" fontId="12" fillId="0" borderId="10" xfId="42" applyNumberFormat="1" applyFont="1" applyBorder="1" applyAlignment="1">
      <alignment horizontal="center" vertical="center" wrapText="1"/>
    </xf>
    <xf numFmtId="177" fontId="12" fillId="0" borderId="16" xfId="42" applyNumberFormat="1" applyFont="1" applyBorder="1" applyAlignment="1">
      <alignment vertical="center"/>
    </xf>
    <xf numFmtId="177" fontId="7" fillId="0" borderId="11" xfId="42" applyNumberFormat="1" applyFont="1" applyBorder="1" applyAlignment="1">
      <alignment vertical="center"/>
    </xf>
    <xf numFmtId="177" fontId="7" fillId="33" borderId="11" xfId="42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33" borderId="15" xfId="42" applyNumberFormat="1" applyFont="1" applyFill="1" applyBorder="1" applyAlignment="1">
      <alignment vertical="center"/>
    </xf>
    <xf numFmtId="177" fontId="3" fillId="0" borderId="0" xfId="42" applyNumberFormat="1" applyFont="1" applyAlignment="1">
      <alignment vertical="center"/>
    </xf>
    <xf numFmtId="177" fontId="3" fillId="33" borderId="0" xfId="42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42" applyNumberFormat="1" applyFont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42" applyNumberFormat="1" applyFont="1" applyBorder="1" applyAlignment="1" quotePrefix="1">
      <alignment horizontal="center" vertical="center"/>
    </xf>
    <xf numFmtId="177" fontId="4" fillId="33" borderId="10" xfId="42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1" fontId="12" fillId="0" borderId="10" xfId="42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71" fontId="12" fillId="0" borderId="16" xfId="42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1" fontId="7" fillId="0" borderId="11" xfId="42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7" fontId="7" fillId="0" borderId="19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0" borderId="15" xfId="42" applyNumberFormat="1" applyFont="1" applyBorder="1" applyAlignment="1">
      <alignment vertical="center"/>
    </xf>
    <xf numFmtId="171" fontId="7" fillId="0" borderId="15" xfId="42" applyFont="1" applyBorder="1" applyAlignment="1">
      <alignment vertical="center"/>
    </xf>
    <xf numFmtId="177" fontId="12" fillId="33" borderId="0" xfId="42" applyNumberFormat="1" applyFont="1" applyFill="1" applyAlignment="1">
      <alignment vertical="center"/>
    </xf>
    <xf numFmtId="171" fontId="12" fillId="0" borderId="0" xfId="42" applyFont="1" applyAlignment="1">
      <alignment horizontal="center" vertical="center"/>
    </xf>
    <xf numFmtId="171" fontId="3" fillId="0" borderId="0" xfId="42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177" fontId="2" fillId="0" borderId="11" xfId="42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7" fontId="2" fillId="0" borderId="14" xfId="42" applyNumberFormat="1" applyFont="1" applyFill="1" applyBorder="1" applyAlignment="1">
      <alignment horizontal="right"/>
    </xf>
    <xf numFmtId="171" fontId="4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177" fontId="10" fillId="0" borderId="0" xfId="42" applyNumberFormat="1" applyFont="1" applyFill="1" applyAlignment="1">
      <alignment/>
    </xf>
    <xf numFmtId="177" fontId="5" fillId="0" borderId="0" xfId="42" applyNumberFormat="1" applyFont="1" applyFill="1" applyAlignment="1">
      <alignment/>
    </xf>
    <xf numFmtId="177" fontId="2" fillId="33" borderId="10" xfId="42" applyNumberFormat="1" applyFont="1" applyFill="1" applyBorder="1" applyAlignment="1">
      <alignment vertical="center"/>
    </xf>
    <xf numFmtId="171" fontId="2" fillId="0" borderId="10" xfId="42" applyFont="1" applyBorder="1" applyAlignment="1">
      <alignment vertical="center"/>
    </xf>
    <xf numFmtId="0" fontId="19" fillId="0" borderId="0" xfId="0" applyFont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71" fontId="4" fillId="0" borderId="15" xfId="42" applyFont="1" applyFill="1" applyBorder="1" applyAlignment="1">
      <alignment/>
    </xf>
    <xf numFmtId="177" fontId="4" fillId="0" borderId="15" xfId="42" applyNumberFormat="1" applyFont="1" applyFill="1" applyBorder="1" applyAlignment="1">
      <alignment/>
    </xf>
    <xf numFmtId="177" fontId="4" fillId="0" borderId="14" xfId="42" applyNumberFormat="1" applyFont="1" applyFill="1" applyBorder="1" applyAlignment="1">
      <alignment horizontal="right"/>
    </xf>
    <xf numFmtId="171" fontId="4" fillId="0" borderId="22" xfId="42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171" fontId="2" fillId="0" borderId="10" xfId="42" applyFont="1" applyBorder="1" applyAlignment="1">
      <alignment horizontal="center" vertical="center" wrapText="1"/>
    </xf>
    <xf numFmtId="171" fontId="2" fillId="33" borderId="10" xfId="42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23" xfId="42" applyNumberFormat="1" applyFont="1" applyBorder="1" applyAlignment="1">
      <alignment horizontal="center" vertical="center" wrapText="1"/>
    </xf>
    <xf numFmtId="177" fontId="2" fillId="0" borderId="22" xfId="42" applyNumberFormat="1" applyFont="1" applyBorder="1" applyAlignment="1">
      <alignment horizontal="center" vertical="center" wrapText="1"/>
    </xf>
    <xf numFmtId="177" fontId="2" fillId="33" borderId="10" xfId="42" applyNumberFormat="1" applyFont="1" applyFill="1" applyBorder="1" applyAlignment="1">
      <alignment horizontal="center" vertical="center" wrapText="1"/>
    </xf>
    <xf numFmtId="177" fontId="2" fillId="33" borderId="23" xfId="42" applyNumberFormat="1" applyFont="1" applyFill="1" applyBorder="1" applyAlignment="1">
      <alignment horizontal="center" vertical="center" wrapText="1"/>
    </xf>
    <xf numFmtId="177" fontId="2" fillId="33" borderId="22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171" fontId="12" fillId="0" borderId="22" xfId="42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D23" sqref="D23"/>
    </sheetView>
  </sheetViews>
  <sheetFormatPr defaultColWidth="10.00390625" defaultRowHeight="12.75"/>
  <cols>
    <col min="1" max="1" width="5.7109375" style="21" customWidth="1"/>
    <col min="2" max="2" width="47.00390625" style="21" customWidth="1"/>
    <col min="3" max="3" width="10.57421875" style="21" customWidth="1"/>
    <col min="4" max="4" width="11.00390625" style="21" customWidth="1"/>
    <col min="5" max="5" width="11.421875" style="21" customWidth="1"/>
    <col min="6" max="6" width="10.28125" style="21" customWidth="1"/>
    <col min="7" max="7" width="11.140625" style="21" hidden="1" customWidth="1"/>
    <col min="8" max="11" width="10.00390625" style="21" customWidth="1"/>
    <col min="12" max="12" width="11.57421875" style="21" bestFit="1" customWidth="1"/>
    <col min="13" max="16384" width="10.00390625" style="21" customWidth="1"/>
  </cols>
  <sheetData>
    <row r="1" spans="1:6" ht="18.75" customHeight="1">
      <c r="A1" s="145" t="s">
        <v>33</v>
      </c>
      <c r="B1" s="145"/>
      <c r="C1" s="53"/>
      <c r="D1" s="146" t="s">
        <v>65</v>
      </c>
      <c r="E1" s="145"/>
      <c r="F1" s="145"/>
    </row>
    <row r="2" spans="1:6" ht="18.75" customHeight="1">
      <c r="A2" s="145"/>
      <c r="B2" s="145"/>
      <c r="C2" s="53"/>
      <c r="D2" s="53"/>
      <c r="E2" s="53"/>
      <c r="F2" s="53"/>
    </row>
    <row r="3" spans="1:6" ht="21" customHeight="1">
      <c r="A3" s="134" t="s">
        <v>90</v>
      </c>
      <c r="B3" s="134"/>
      <c r="C3" s="134"/>
      <c r="D3" s="134"/>
      <c r="E3" s="134"/>
      <c r="F3" s="134"/>
    </row>
    <row r="4" spans="1:11" ht="18" customHeight="1">
      <c r="A4" s="147" t="s">
        <v>92</v>
      </c>
      <c r="B4" s="147"/>
      <c r="C4" s="147"/>
      <c r="D4" s="147"/>
      <c r="E4" s="147"/>
      <c r="F4" s="147"/>
      <c r="G4" s="54"/>
      <c r="H4" s="54"/>
      <c r="I4" s="54"/>
      <c r="J4" s="54"/>
      <c r="K4" s="54"/>
    </row>
    <row r="5" spans="1:11" ht="19.5" customHeight="1">
      <c r="A5" s="55"/>
      <c r="B5" s="55"/>
      <c r="C5" s="55"/>
      <c r="D5" s="55"/>
      <c r="E5" s="148" t="s">
        <v>43</v>
      </c>
      <c r="F5" s="148"/>
      <c r="G5" s="54"/>
      <c r="H5" s="54"/>
      <c r="I5" s="54"/>
      <c r="J5" s="54"/>
      <c r="K5" s="54"/>
    </row>
    <row r="6" spans="1:6" s="24" customFormat="1" ht="48.75" customHeight="1">
      <c r="A6" s="135" t="s">
        <v>1</v>
      </c>
      <c r="B6" s="135" t="s">
        <v>44</v>
      </c>
      <c r="C6" s="138" t="s">
        <v>45</v>
      </c>
      <c r="D6" s="138" t="s">
        <v>95</v>
      </c>
      <c r="E6" s="143" t="s">
        <v>66</v>
      </c>
      <c r="F6" s="144"/>
    </row>
    <row r="7" spans="1:6" s="24" customFormat="1" ht="17.25" customHeight="1">
      <c r="A7" s="136"/>
      <c r="B7" s="136"/>
      <c r="C7" s="139"/>
      <c r="D7" s="141"/>
      <c r="E7" s="138" t="s">
        <v>45</v>
      </c>
      <c r="F7" s="138" t="s">
        <v>47</v>
      </c>
    </row>
    <row r="8" spans="1:6" s="24" customFormat="1" ht="50.25" customHeight="1">
      <c r="A8" s="137"/>
      <c r="B8" s="137"/>
      <c r="C8" s="140"/>
      <c r="D8" s="142"/>
      <c r="E8" s="140"/>
      <c r="F8" s="140"/>
    </row>
    <row r="9" spans="1:6" s="28" customFormat="1" ht="17.25" customHeight="1">
      <c r="A9" s="25" t="s">
        <v>26</v>
      </c>
      <c r="B9" s="26" t="s">
        <v>28</v>
      </c>
      <c r="C9" s="25">
        <v>1</v>
      </c>
      <c r="D9" s="25">
        <f>C9+1</f>
        <v>2</v>
      </c>
      <c r="E9" s="27" t="s">
        <v>48</v>
      </c>
      <c r="F9" s="25">
        <v>4</v>
      </c>
    </row>
    <row r="10" spans="1:7" s="23" customFormat="1" ht="24" customHeight="1">
      <c r="A10" s="56" t="s">
        <v>26</v>
      </c>
      <c r="B10" s="57" t="s">
        <v>67</v>
      </c>
      <c r="C10" s="58">
        <f>C11</f>
        <v>222465</v>
      </c>
      <c r="D10" s="58">
        <f>D11</f>
        <v>123208.45365099999</v>
      </c>
      <c r="E10" s="59">
        <f>E11</f>
        <v>55.38329789000517</v>
      </c>
      <c r="F10" s="59">
        <f>+D10/G10*100</f>
        <v>96.62146601739103</v>
      </c>
      <c r="G10" s="122">
        <v>127516.64689999999</v>
      </c>
    </row>
    <row r="11" spans="1:7" s="23" customFormat="1" ht="24" customHeight="1">
      <c r="A11" s="9"/>
      <c r="B11" s="60" t="s">
        <v>42</v>
      </c>
      <c r="C11" s="35">
        <v>222465</v>
      </c>
      <c r="D11" s="35">
        <v>123208.45365099999</v>
      </c>
      <c r="E11" s="61">
        <f>(D11/C11)*100</f>
        <v>55.38329789000517</v>
      </c>
      <c r="F11" s="62">
        <f aca="true" t="shared" si="0" ref="F11:F23">+D11/G11*100</f>
        <v>96.62146601739103</v>
      </c>
      <c r="G11" s="122">
        <v>127516.64689999999</v>
      </c>
    </row>
    <row r="12" spans="1:7" s="23" customFormat="1" ht="24" customHeight="1">
      <c r="A12" s="9" t="s">
        <v>28</v>
      </c>
      <c r="B12" s="10" t="s">
        <v>68</v>
      </c>
      <c r="C12" s="33">
        <f>C13+C14+C19+C17</f>
        <v>637586</v>
      </c>
      <c r="D12" s="33">
        <f>D13+D14+D19+D17</f>
        <v>485619.674275</v>
      </c>
      <c r="E12" s="62">
        <f>D12/C12*100</f>
        <v>76.16536032394062</v>
      </c>
      <c r="F12" s="62">
        <f t="shared" si="0"/>
        <v>77.77414462121001</v>
      </c>
      <c r="G12" s="122">
        <v>624397.319495</v>
      </c>
    </row>
    <row r="13" spans="1:12" s="23" customFormat="1" ht="24" customHeight="1">
      <c r="A13" s="48">
        <v>1</v>
      </c>
      <c r="B13" s="18" t="s">
        <v>69</v>
      </c>
      <c r="C13" s="35">
        <v>237752</v>
      </c>
      <c r="D13" s="117">
        <v>123552.718793</v>
      </c>
      <c r="E13" s="61">
        <f aca="true" t="shared" si="1" ref="E13:E24">D13/C13*100</f>
        <v>51.967057603300916</v>
      </c>
      <c r="F13" s="61">
        <f t="shared" si="0"/>
        <v>91.80210689454401</v>
      </c>
      <c r="G13" s="122">
        <v>134585.929422</v>
      </c>
      <c r="L13" s="23">
        <v>-1</v>
      </c>
    </row>
    <row r="14" spans="1:12" s="23" customFormat="1" ht="24" customHeight="1">
      <c r="A14" s="48">
        <v>2</v>
      </c>
      <c r="B14" s="18" t="s">
        <v>70</v>
      </c>
      <c r="C14" s="35">
        <f>+C15+C16+C18</f>
        <v>362586</v>
      </c>
      <c r="D14" s="35">
        <f>+D15+D16+D18</f>
        <v>151459.959</v>
      </c>
      <c r="E14" s="61">
        <f>D14/C14*100</f>
        <v>41.77214757326538</v>
      </c>
      <c r="F14" s="61">
        <f t="shared" si="0"/>
        <v>63.737243500238606</v>
      </c>
      <c r="G14" s="122">
        <v>237631.8</v>
      </c>
      <c r="L14" s="23">
        <v>1E-06</v>
      </c>
    </row>
    <row r="15" spans="1:7" s="23" customFormat="1" ht="24" customHeight="1">
      <c r="A15" s="48"/>
      <c r="B15" s="2" t="s">
        <v>71</v>
      </c>
      <c r="C15" s="35">
        <v>207744</v>
      </c>
      <c r="D15" s="117">
        <v>102624</v>
      </c>
      <c r="E15" s="61">
        <f t="shared" si="1"/>
        <v>49.399260628465804</v>
      </c>
      <c r="F15" s="61">
        <f t="shared" si="0"/>
        <v>85.78880492208921</v>
      </c>
      <c r="G15" s="122">
        <v>119624</v>
      </c>
    </row>
    <row r="16" spans="1:7" s="23" customFormat="1" ht="24" customHeight="1">
      <c r="A16" s="48"/>
      <c r="B16" s="2" t="s">
        <v>72</v>
      </c>
      <c r="C16" s="35">
        <v>154842</v>
      </c>
      <c r="D16" s="117">
        <v>48835.958999999995</v>
      </c>
      <c r="E16" s="61">
        <f t="shared" si="1"/>
        <v>31.53921997907544</v>
      </c>
      <c r="F16" s="61">
        <f t="shared" si="0"/>
        <v>41.38367040144804</v>
      </c>
      <c r="G16" s="122">
        <v>118007.79999999999</v>
      </c>
    </row>
    <row r="17" spans="1:7" s="23" customFormat="1" ht="24" customHeight="1">
      <c r="A17" s="48">
        <v>3</v>
      </c>
      <c r="B17" s="2" t="s">
        <v>89</v>
      </c>
      <c r="C17" s="35">
        <v>37248</v>
      </c>
      <c r="D17" s="117">
        <v>0</v>
      </c>
      <c r="E17" s="61"/>
      <c r="F17" s="61"/>
      <c r="G17" s="122">
        <v>0</v>
      </c>
    </row>
    <row r="18" spans="1:7" s="23" customFormat="1" ht="24" customHeight="1">
      <c r="A18" s="48">
        <v>4</v>
      </c>
      <c r="B18" s="2" t="s">
        <v>73</v>
      </c>
      <c r="C18" s="35"/>
      <c r="D18" s="35">
        <v>0</v>
      </c>
      <c r="E18" s="61"/>
      <c r="F18" s="61"/>
      <c r="G18" s="122">
        <v>0</v>
      </c>
    </row>
    <row r="19" spans="1:7" s="23" customFormat="1" ht="24" customHeight="1">
      <c r="A19" s="63">
        <v>5</v>
      </c>
      <c r="B19" s="18" t="s">
        <v>74</v>
      </c>
      <c r="C19" s="64"/>
      <c r="D19" s="118">
        <v>210606.996482</v>
      </c>
      <c r="E19" s="62"/>
      <c r="F19" s="61">
        <f t="shared" si="0"/>
        <v>83.51468745786852</v>
      </c>
      <c r="G19" s="122">
        <v>252179.590073</v>
      </c>
    </row>
    <row r="20" spans="1:7" s="23" customFormat="1" ht="24" customHeight="1">
      <c r="A20" s="9" t="s">
        <v>31</v>
      </c>
      <c r="B20" s="10" t="s">
        <v>49</v>
      </c>
      <c r="C20" s="33">
        <f>C21+C27</f>
        <v>637586</v>
      </c>
      <c r="D20" s="33">
        <f>D21+D27+D26</f>
        <v>325515.84064599994</v>
      </c>
      <c r="E20" s="62">
        <f>D20/C20*100</f>
        <v>51.05442099512849</v>
      </c>
      <c r="F20" s="62">
        <f t="shared" si="0"/>
        <v>110.04641905502565</v>
      </c>
      <c r="G20" s="122">
        <v>295798.667</v>
      </c>
    </row>
    <row r="21" spans="1:7" s="23" customFormat="1" ht="24" customHeight="1">
      <c r="A21" s="9" t="s">
        <v>12</v>
      </c>
      <c r="B21" s="10" t="s">
        <v>75</v>
      </c>
      <c r="C21" s="33">
        <f>SUM(C22:C24)</f>
        <v>482744</v>
      </c>
      <c r="D21" s="33">
        <f>SUM(D22:D25)</f>
        <v>247791.69913099997</v>
      </c>
      <c r="E21" s="62">
        <f>D21/C21*100</f>
        <v>51.329835094998586</v>
      </c>
      <c r="F21" s="62">
        <f t="shared" si="0"/>
        <v>123.31444580500947</v>
      </c>
      <c r="G21" s="122">
        <v>200942.961316</v>
      </c>
    </row>
    <row r="22" spans="1:7" s="23" customFormat="1" ht="24" customHeight="1">
      <c r="A22" s="13">
        <v>1</v>
      </c>
      <c r="B22" s="14" t="s">
        <v>76</v>
      </c>
      <c r="C22" s="35">
        <v>67740</v>
      </c>
      <c r="D22" s="35">
        <v>66127.069982</v>
      </c>
      <c r="E22" s="61">
        <f t="shared" si="1"/>
        <v>97.61894003838205</v>
      </c>
      <c r="F22" s="61">
        <f t="shared" si="0"/>
        <v>163.80243733909515</v>
      </c>
      <c r="G22" s="122">
        <v>40370.015889999995</v>
      </c>
    </row>
    <row r="23" spans="1:7" s="23" customFormat="1" ht="24" customHeight="1">
      <c r="A23" s="13">
        <f>A22+1</f>
        <v>2</v>
      </c>
      <c r="B23" s="14" t="s">
        <v>29</v>
      </c>
      <c r="C23" s="35">
        <v>405457</v>
      </c>
      <c r="D23" s="35">
        <v>180169.148666</v>
      </c>
      <c r="E23" s="61">
        <f t="shared" si="1"/>
        <v>44.43606810734554</v>
      </c>
      <c r="F23" s="61">
        <f t="shared" si="0"/>
        <v>112.21143678544662</v>
      </c>
      <c r="G23" s="122">
        <v>160562.197426</v>
      </c>
    </row>
    <row r="24" spans="1:7" s="23" customFormat="1" ht="24" customHeight="1">
      <c r="A24" s="13">
        <v>3</v>
      </c>
      <c r="B24" s="14" t="s">
        <v>30</v>
      </c>
      <c r="C24" s="35">
        <v>9547</v>
      </c>
      <c r="D24" s="35">
        <v>1495.4804829999998</v>
      </c>
      <c r="E24" s="62">
        <f t="shared" si="1"/>
        <v>15.664402252016338</v>
      </c>
      <c r="F24" s="61"/>
      <c r="G24" s="122">
        <v>10.748</v>
      </c>
    </row>
    <row r="25" spans="1:7" s="23" customFormat="1" ht="24" customHeight="1">
      <c r="A25" s="13">
        <v>4</v>
      </c>
      <c r="B25" s="127" t="s">
        <v>78</v>
      </c>
      <c r="C25" s="66"/>
      <c r="D25" s="66">
        <v>0</v>
      </c>
      <c r="E25" s="67"/>
      <c r="F25" s="61"/>
      <c r="G25" s="122"/>
    </row>
    <row r="26" spans="1:7" s="38" customFormat="1" ht="24" customHeight="1">
      <c r="A26" s="9" t="s">
        <v>27</v>
      </c>
      <c r="B26" s="128" t="s">
        <v>79</v>
      </c>
      <c r="C26" s="68"/>
      <c r="D26" s="68">
        <v>15049.528999999999</v>
      </c>
      <c r="E26" s="67"/>
      <c r="F26" s="62">
        <f>+D26/G26*100</f>
        <v>130.16439282680932</v>
      </c>
      <c r="G26" s="123">
        <v>11561.94</v>
      </c>
    </row>
    <row r="27" spans="1:7" s="38" customFormat="1" ht="24" customHeight="1">
      <c r="A27" s="9" t="s">
        <v>60</v>
      </c>
      <c r="B27" s="10" t="s">
        <v>77</v>
      </c>
      <c r="C27" s="33">
        <v>154842</v>
      </c>
      <c r="D27" s="33">
        <v>62674.612515</v>
      </c>
      <c r="E27" s="62"/>
      <c r="F27" s="62">
        <f>+D27/G27*100</f>
        <v>75.2452623558587</v>
      </c>
      <c r="G27" s="38">
        <v>83293.765684</v>
      </c>
    </row>
    <row r="28" spans="1:7" ht="19.5" customHeight="1">
      <c r="A28" s="14">
        <v>1</v>
      </c>
      <c r="B28" s="14" t="s">
        <v>76</v>
      </c>
      <c r="C28" s="14"/>
      <c r="D28" s="40">
        <v>59903.940855</v>
      </c>
      <c r="E28" s="14"/>
      <c r="F28" s="61">
        <f>+D28/G28*100</f>
        <v>78.40862374345751</v>
      </c>
      <c r="G28" s="21">
        <v>76399.68411</v>
      </c>
    </row>
    <row r="29" spans="1:7" ht="15.75">
      <c r="A29" s="51">
        <v>2</v>
      </c>
      <c r="B29" s="51" t="s">
        <v>29</v>
      </c>
      <c r="C29" s="129"/>
      <c r="D29" s="131">
        <v>2770.67166</v>
      </c>
      <c r="E29" s="129"/>
      <c r="F29" s="130">
        <f>+D29/G29*100</f>
        <v>40.18913368314606</v>
      </c>
      <c r="G29" s="21">
        <v>6894.081574</v>
      </c>
    </row>
    <row r="30" spans="1:6" ht="18.75">
      <c r="A30" s="23"/>
      <c r="B30" s="23"/>
      <c r="C30" s="134"/>
      <c r="D30" s="134"/>
      <c r="E30" s="134"/>
      <c r="F30" s="134"/>
    </row>
    <row r="31" spans="1:6" ht="18.75">
      <c r="A31" s="23"/>
      <c r="B31" s="23"/>
      <c r="C31" s="23"/>
      <c r="D31" s="23"/>
      <c r="E31" s="23"/>
      <c r="F31" s="23"/>
    </row>
    <row r="32" spans="1:6" ht="18.75">
      <c r="A32" s="23"/>
      <c r="B32" s="23"/>
      <c r="C32" s="23"/>
      <c r="D32" s="23"/>
      <c r="E32" s="23"/>
      <c r="F32" s="23"/>
    </row>
    <row r="33" spans="1:6" ht="18.75">
      <c r="A33" s="23"/>
      <c r="B33" s="23"/>
      <c r="C33" s="23"/>
      <c r="D33" s="23"/>
      <c r="E33" s="23"/>
      <c r="F33" s="23"/>
    </row>
    <row r="34" spans="1:6" ht="18.75">
      <c r="A34" s="23"/>
      <c r="B34" s="23"/>
      <c r="C34" s="23"/>
      <c r="D34" s="23"/>
      <c r="E34" s="23"/>
      <c r="F34" s="23"/>
    </row>
  </sheetData>
  <sheetProtection/>
  <mergeCells count="14">
    <mergeCell ref="A1:B1"/>
    <mergeCell ref="D1:F1"/>
    <mergeCell ref="A2:B2"/>
    <mergeCell ref="A3:F3"/>
    <mergeCell ref="A4:F4"/>
    <mergeCell ref="E5:F5"/>
    <mergeCell ref="C30:F30"/>
    <mergeCell ref="A6:A8"/>
    <mergeCell ref="B6:B8"/>
    <mergeCell ref="C6:C8"/>
    <mergeCell ref="D6:D8"/>
    <mergeCell ref="E6:F6"/>
    <mergeCell ref="E7:E8"/>
    <mergeCell ref="F7:F8"/>
  </mergeCells>
  <printOptions/>
  <pageMargins left="0.45" right="0.44" top="0.7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M8" sqref="M8"/>
    </sheetView>
  </sheetViews>
  <sheetFormatPr defaultColWidth="8.8515625" defaultRowHeight="12.75"/>
  <cols>
    <col min="1" max="1" width="5.28125" style="92" customWidth="1"/>
    <col min="2" max="2" width="40.140625" style="84" customWidth="1"/>
    <col min="3" max="3" width="12.8515625" style="81" customWidth="1"/>
    <col min="4" max="4" width="13.7109375" style="82" customWidth="1"/>
    <col min="5" max="5" width="12.57421875" style="82" hidden="1" customWidth="1"/>
    <col min="6" max="6" width="12.28125" style="113" customWidth="1"/>
    <col min="7" max="7" width="12.7109375" style="82" customWidth="1"/>
    <col min="8" max="8" width="0.13671875" style="83" customWidth="1"/>
    <col min="9" max="9" width="9.140625" style="84" bestFit="1" customWidth="1"/>
    <col min="10" max="10" width="13.140625" style="84" customWidth="1"/>
    <col min="11" max="254" width="9.140625" style="84" bestFit="1" customWidth="1"/>
    <col min="255" max="16384" width="8.8515625" style="84" customWidth="1"/>
  </cols>
  <sheetData>
    <row r="1" spans="1:6" ht="23.25" customHeight="1">
      <c r="A1" s="145" t="s">
        <v>33</v>
      </c>
      <c r="B1" s="145"/>
      <c r="F1" s="4" t="s">
        <v>32</v>
      </c>
    </row>
    <row r="2" spans="1:7" ht="41.25" customHeight="1">
      <c r="A2" s="134" t="s">
        <v>93</v>
      </c>
      <c r="B2" s="134"/>
      <c r="C2" s="134"/>
      <c r="D2" s="134"/>
      <c r="E2" s="134"/>
      <c r="F2" s="134"/>
      <c r="G2" s="134"/>
    </row>
    <row r="3" spans="1:7" ht="21" customHeight="1">
      <c r="A3" s="147" t="s">
        <v>97</v>
      </c>
      <c r="B3" s="147"/>
      <c r="C3" s="147"/>
      <c r="D3" s="147"/>
      <c r="E3" s="147"/>
      <c r="F3" s="147"/>
      <c r="G3" s="147"/>
    </row>
    <row r="4" spans="1:7" ht="21" customHeight="1">
      <c r="A4" s="20"/>
      <c r="B4" s="20"/>
      <c r="C4" s="20"/>
      <c r="D4" s="20"/>
      <c r="E4" s="20"/>
      <c r="F4" s="20"/>
      <c r="G4" s="20"/>
    </row>
    <row r="5" spans="1:7" ht="20.25" customHeight="1">
      <c r="A5" s="85"/>
      <c r="B5" s="85"/>
      <c r="C5" s="86"/>
      <c r="E5" s="87"/>
      <c r="F5" s="3" t="s">
        <v>0</v>
      </c>
      <c r="G5" s="3"/>
    </row>
    <row r="6" spans="1:7" ht="24.75" customHeight="1">
      <c r="A6" s="151" t="s">
        <v>1</v>
      </c>
      <c r="B6" s="154" t="s">
        <v>2</v>
      </c>
      <c r="C6" s="155" t="s">
        <v>88</v>
      </c>
      <c r="D6" s="157" t="s">
        <v>96</v>
      </c>
      <c r="E6" s="158" t="s">
        <v>86</v>
      </c>
      <c r="F6" s="149" t="s">
        <v>3</v>
      </c>
      <c r="G6" s="150"/>
    </row>
    <row r="7" spans="1:7" ht="54.75" customHeight="1">
      <c r="A7" s="152"/>
      <c r="B7" s="154"/>
      <c r="C7" s="156"/>
      <c r="D7" s="157"/>
      <c r="E7" s="159"/>
      <c r="F7" s="19" t="s">
        <v>4</v>
      </c>
      <c r="G7" s="1" t="s">
        <v>5</v>
      </c>
    </row>
    <row r="8" spans="1:10" ht="25.5" customHeight="1">
      <c r="A8" s="153"/>
      <c r="B8" s="88">
        <v>1</v>
      </c>
      <c r="C8" s="89" t="s">
        <v>6</v>
      </c>
      <c r="D8" s="90" t="s">
        <v>7</v>
      </c>
      <c r="E8" s="89" t="s">
        <v>8</v>
      </c>
      <c r="F8" s="90" t="s">
        <v>9</v>
      </c>
      <c r="G8" s="89" t="s">
        <v>10</v>
      </c>
      <c r="H8" s="84"/>
      <c r="J8" s="91"/>
    </row>
    <row r="9" spans="1:10" s="94" customFormat="1" ht="21.75" customHeight="1">
      <c r="A9" s="114" t="s">
        <v>26</v>
      </c>
      <c r="B9" s="5" t="s">
        <v>11</v>
      </c>
      <c r="C9" s="74">
        <f>C10</f>
        <v>222465</v>
      </c>
      <c r="D9" s="74">
        <f>D10</f>
        <v>123208.453651</v>
      </c>
      <c r="E9" s="74">
        <f>E10</f>
        <v>64082.403877000004</v>
      </c>
      <c r="F9" s="93">
        <f>(D9/C9)*100</f>
        <v>55.38329789000517</v>
      </c>
      <c r="G9" s="93">
        <f>+D9/H9*100</f>
        <v>96.62146601739103</v>
      </c>
      <c r="H9" s="94">
        <v>127516.64689999999</v>
      </c>
      <c r="J9" s="95"/>
    </row>
    <row r="10" spans="1:10" s="94" customFormat="1" ht="21.75" customHeight="1">
      <c r="A10" s="96" t="s">
        <v>12</v>
      </c>
      <c r="B10" s="97" t="s">
        <v>42</v>
      </c>
      <c r="C10" s="75">
        <f>C11+C17+C18+C19+C20+C21+C22+C23+C27</f>
        <v>222465</v>
      </c>
      <c r="D10" s="75">
        <f>D11+D17+D18+D19+D20+D21+D22+D23+D27</f>
        <v>123208.453651</v>
      </c>
      <c r="E10" s="75">
        <f>E11+E17+E18+E19+E20+E21+E22+E23+E27</f>
        <v>64082.403877000004</v>
      </c>
      <c r="F10" s="98">
        <f aca="true" t="shared" si="0" ref="F10:F29">(D10/C10)*100</f>
        <v>55.38329789000517</v>
      </c>
      <c r="G10" s="98">
        <f>+D10/H10*100</f>
        <v>96.62146601739103</v>
      </c>
      <c r="H10" s="94">
        <v>127516.64689999999</v>
      </c>
      <c r="I10" s="99"/>
      <c r="J10" s="95">
        <v>1E-06</v>
      </c>
    </row>
    <row r="11" spans="1:10" ht="21.75" customHeight="1">
      <c r="A11" s="100">
        <v>1</v>
      </c>
      <c r="B11" s="101" t="s">
        <v>13</v>
      </c>
      <c r="C11" s="76">
        <f>SUM(C12:C16)</f>
        <v>87565</v>
      </c>
      <c r="D11" s="76">
        <f>SUM(D12:D16)</f>
        <v>46157.369814000005</v>
      </c>
      <c r="E11" s="76">
        <f>SUM(E12:E16)</f>
        <v>27781.679827</v>
      </c>
      <c r="F11" s="102">
        <f t="shared" si="0"/>
        <v>52.71212221092904</v>
      </c>
      <c r="G11" s="102">
        <f>+D11/H11*100</f>
        <v>135.40694529392837</v>
      </c>
      <c r="H11" s="83">
        <v>34087.889446</v>
      </c>
      <c r="I11" s="103"/>
      <c r="J11" s="91"/>
    </row>
    <row r="12" spans="1:10" ht="21.75" customHeight="1">
      <c r="A12" s="100"/>
      <c r="B12" s="101" t="s">
        <v>14</v>
      </c>
      <c r="C12" s="76">
        <v>79015</v>
      </c>
      <c r="D12" s="77">
        <v>39773.167829</v>
      </c>
      <c r="E12" s="77">
        <v>24878.418274</v>
      </c>
      <c r="F12" s="102">
        <f t="shared" si="0"/>
        <v>50.33622455103461</v>
      </c>
      <c r="G12" s="102">
        <f aca="true" t="shared" si="1" ref="G12:G27">+D12/H12*100</f>
        <v>134.85312564836826</v>
      </c>
      <c r="H12" s="83">
        <v>29493.693703999998</v>
      </c>
      <c r="I12" s="103"/>
      <c r="J12" s="91"/>
    </row>
    <row r="13" spans="1:10" ht="21.75" customHeight="1">
      <c r="A13" s="100"/>
      <c r="B13" s="101" t="s">
        <v>15</v>
      </c>
      <c r="C13" s="76">
        <v>4000</v>
      </c>
      <c r="D13" s="77">
        <v>3103.400366</v>
      </c>
      <c r="E13" s="77">
        <v>1725.307603</v>
      </c>
      <c r="F13" s="102">
        <f t="shared" si="0"/>
        <v>77.58500914999999</v>
      </c>
      <c r="G13" s="102">
        <f t="shared" si="1"/>
        <v>131.0443238092597</v>
      </c>
      <c r="H13" s="83">
        <v>2368.206631</v>
      </c>
      <c r="I13" s="103"/>
      <c r="J13" s="91"/>
    </row>
    <row r="14" spans="1:10" ht="21.75" customHeight="1">
      <c r="A14" s="100"/>
      <c r="B14" s="101" t="s">
        <v>16</v>
      </c>
      <c r="C14" s="76">
        <v>110</v>
      </c>
      <c r="D14" s="77">
        <v>30.907265</v>
      </c>
      <c r="E14" s="77">
        <v>32.150909</v>
      </c>
      <c r="F14" s="102">
        <f t="shared" si="0"/>
        <v>28.097513636363637</v>
      </c>
      <c r="G14" s="102">
        <f t="shared" si="1"/>
        <v>71.40584937507998</v>
      </c>
      <c r="H14" s="83">
        <v>43.28394</v>
      </c>
      <c r="I14" s="103"/>
      <c r="J14" s="91"/>
    </row>
    <row r="15" spans="1:10" ht="21.75" customHeight="1">
      <c r="A15" s="100"/>
      <c r="B15" s="101" t="s">
        <v>17</v>
      </c>
      <c r="C15" s="76">
        <v>4440</v>
      </c>
      <c r="D15" s="77">
        <v>3249.894354</v>
      </c>
      <c r="E15" s="77">
        <v>1145.803041</v>
      </c>
      <c r="F15" s="102">
        <f t="shared" si="0"/>
        <v>73.19581878378378</v>
      </c>
      <c r="G15" s="102">
        <f t="shared" si="1"/>
        <v>148.89296077083424</v>
      </c>
      <c r="H15" s="83">
        <v>2182.705171</v>
      </c>
      <c r="J15" s="91"/>
    </row>
    <row r="16" spans="1:10" ht="21.75" customHeight="1">
      <c r="A16" s="100"/>
      <c r="B16" s="101" t="s">
        <v>18</v>
      </c>
      <c r="C16" s="76"/>
      <c r="D16" s="77">
        <v>0</v>
      </c>
      <c r="E16" s="77">
        <v>0</v>
      </c>
      <c r="F16" s="102"/>
      <c r="G16" s="102"/>
      <c r="H16" s="83">
        <v>0</v>
      </c>
      <c r="J16" s="91"/>
    </row>
    <row r="17" spans="1:10" ht="21.75" customHeight="1">
      <c r="A17" s="100">
        <v>2</v>
      </c>
      <c r="B17" s="101" t="s">
        <v>19</v>
      </c>
      <c r="C17" s="76">
        <v>21000</v>
      </c>
      <c r="D17" s="77">
        <v>8823.041199</v>
      </c>
      <c r="E17" s="78">
        <v>2035.7420889999999</v>
      </c>
      <c r="F17" s="102">
        <f t="shared" si="0"/>
        <v>42.01448189999999</v>
      </c>
      <c r="G17" s="102">
        <f t="shared" si="1"/>
        <v>99.85957194145644</v>
      </c>
      <c r="H17" s="83">
        <v>8835.448648</v>
      </c>
      <c r="J17" s="91"/>
    </row>
    <row r="18" spans="1:10" ht="21.75" customHeight="1">
      <c r="A18" s="100">
        <v>3</v>
      </c>
      <c r="B18" s="101" t="s">
        <v>20</v>
      </c>
      <c r="C18" s="76">
        <v>300</v>
      </c>
      <c r="D18" s="78">
        <v>287.810117</v>
      </c>
      <c r="E18" s="78">
        <v>5.460611999999999</v>
      </c>
      <c r="F18" s="102">
        <f t="shared" si="0"/>
        <v>95.93670566666667</v>
      </c>
      <c r="G18" s="102">
        <f t="shared" si="1"/>
        <v>133.9548606419016</v>
      </c>
      <c r="H18" s="83">
        <v>214.856046</v>
      </c>
      <c r="J18" s="91"/>
    </row>
    <row r="19" spans="1:10" ht="21.75" customHeight="1">
      <c r="A19" s="100">
        <v>4</v>
      </c>
      <c r="B19" s="101" t="s">
        <v>21</v>
      </c>
      <c r="C19" s="76">
        <v>3200</v>
      </c>
      <c r="D19" s="78">
        <v>2830.42407</v>
      </c>
      <c r="E19" s="78">
        <v>1535.786054</v>
      </c>
      <c r="F19" s="102">
        <f t="shared" si="0"/>
        <v>88.4507521875</v>
      </c>
      <c r="G19" s="102">
        <f t="shared" si="1"/>
        <v>139.44072899883892</v>
      </c>
      <c r="H19" s="83">
        <v>2029.84027</v>
      </c>
      <c r="J19" s="91"/>
    </row>
    <row r="20" spans="1:10" ht="21.75" customHeight="1">
      <c r="A20" s="100">
        <v>5</v>
      </c>
      <c r="B20" s="101" t="s">
        <v>22</v>
      </c>
      <c r="C20" s="76">
        <v>50</v>
      </c>
      <c r="D20" s="77">
        <v>1641.199373</v>
      </c>
      <c r="E20" s="77">
        <v>186.60608299999998</v>
      </c>
      <c r="F20" s="102">
        <f t="shared" si="0"/>
        <v>3282.398746</v>
      </c>
      <c r="G20" s="102"/>
      <c r="H20" s="83">
        <v>0</v>
      </c>
      <c r="J20" s="104"/>
    </row>
    <row r="21" spans="1:10" ht="21.75" customHeight="1">
      <c r="A21" s="100">
        <v>6</v>
      </c>
      <c r="B21" s="101" t="s">
        <v>23</v>
      </c>
      <c r="C21" s="76">
        <v>40000</v>
      </c>
      <c r="D21" s="78">
        <v>13932.882484</v>
      </c>
      <c r="E21" s="78">
        <v>5905.858945999999</v>
      </c>
      <c r="F21" s="102">
        <f t="shared" si="0"/>
        <v>34.83220621</v>
      </c>
      <c r="G21" s="102">
        <f t="shared" si="1"/>
        <v>76.01550347048968</v>
      </c>
      <c r="H21" s="83">
        <v>18329.001121999998</v>
      </c>
      <c r="J21" s="91"/>
    </row>
    <row r="22" spans="1:10" ht="21.75" customHeight="1">
      <c r="A22" s="100">
        <v>7</v>
      </c>
      <c r="B22" s="101" t="s">
        <v>24</v>
      </c>
      <c r="C22" s="76">
        <v>58000</v>
      </c>
      <c r="D22" s="78">
        <v>42688.369859</v>
      </c>
      <c r="E22" s="78">
        <v>23984.18579</v>
      </c>
      <c r="F22" s="102">
        <f t="shared" si="0"/>
        <v>73.60063768793104</v>
      </c>
      <c r="G22" s="102">
        <f t="shared" si="1"/>
        <v>74.58733429493039</v>
      </c>
      <c r="H22" s="83">
        <v>57232.732959999994</v>
      </c>
      <c r="J22" s="91"/>
    </row>
    <row r="23" spans="1:10" ht="21.75" customHeight="1">
      <c r="A23" s="100">
        <v>8</v>
      </c>
      <c r="B23" s="101" t="s">
        <v>25</v>
      </c>
      <c r="C23" s="76">
        <f>+C24+C25+C26</f>
        <v>12000</v>
      </c>
      <c r="D23" s="76">
        <f>+D24+D25+D26</f>
        <v>6602.260807000001</v>
      </c>
      <c r="E23" s="76">
        <f>+E24+E25+E26</f>
        <v>2407.084476</v>
      </c>
      <c r="F23" s="76">
        <f>+F24+F25+F26</f>
        <v>102.29292328544061</v>
      </c>
      <c r="G23" s="102">
        <f t="shared" si="1"/>
        <v>101.45807409760212</v>
      </c>
      <c r="H23" s="83">
        <v>6507.378408</v>
      </c>
      <c r="J23" s="91"/>
    </row>
    <row r="24" spans="1:10" ht="21.75" customHeight="1">
      <c r="A24" s="100"/>
      <c r="B24" s="105" t="s">
        <v>80</v>
      </c>
      <c r="C24" s="106">
        <v>10440</v>
      </c>
      <c r="D24" s="76">
        <v>5136.971893</v>
      </c>
      <c r="E24" s="76">
        <v>1941.0224759999999</v>
      </c>
      <c r="F24" s="102">
        <f t="shared" si="0"/>
        <v>49.20471161877394</v>
      </c>
      <c r="G24" s="102">
        <f t="shared" si="1"/>
        <v>107.8646726754508</v>
      </c>
      <c r="H24" s="83">
        <v>4762.422919</v>
      </c>
      <c r="J24" s="91"/>
    </row>
    <row r="25" spans="1:10" ht="21.75" customHeight="1">
      <c r="A25" s="100"/>
      <c r="B25" s="107" t="s">
        <v>81</v>
      </c>
      <c r="C25" s="108">
        <v>1560</v>
      </c>
      <c r="D25" s="76">
        <v>828.176102</v>
      </c>
      <c r="E25" s="76">
        <v>466.06199999999995</v>
      </c>
      <c r="F25" s="102">
        <f t="shared" si="0"/>
        <v>53.088211666666666</v>
      </c>
      <c r="G25" s="102">
        <f t="shared" si="1"/>
        <v>71.71064635841297</v>
      </c>
      <c r="H25" s="83">
        <v>1154.885842</v>
      </c>
      <c r="J25" s="91"/>
    </row>
    <row r="26" spans="1:10" ht="21.75" customHeight="1">
      <c r="A26" s="100"/>
      <c r="B26" s="107" t="s">
        <v>87</v>
      </c>
      <c r="C26" s="108"/>
      <c r="D26" s="76">
        <v>637.112812</v>
      </c>
      <c r="E26" s="76"/>
      <c r="F26" s="102"/>
      <c r="G26" s="102">
        <f t="shared" si="1"/>
        <v>107.97247667951983</v>
      </c>
      <c r="H26" s="69">
        <v>590.0696469999999</v>
      </c>
      <c r="J26" s="91"/>
    </row>
    <row r="27" spans="1:10" ht="21.75" customHeight="1">
      <c r="A27" s="72">
        <v>9</v>
      </c>
      <c r="B27" s="70" t="s">
        <v>82</v>
      </c>
      <c r="C27" s="79">
        <v>350</v>
      </c>
      <c r="D27" s="79">
        <v>245.095928</v>
      </c>
      <c r="E27" s="79">
        <v>240</v>
      </c>
      <c r="F27" s="102">
        <f t="shared" si="0"/>
        <v>70.027408</v>
      </c>
      <c r="G27" s="102">
        <f>+D27/H27*100</f>
        <v>87.69085080500894</v>
      </c>
      <c r="H27" s="83">
        <v>279.5</v>
      </c>
      <c r="J27" s="91"/>
    </row>
    <row r="28" spans="1:10" ht="21.75" customHeight="1">
      <c r="A28" s="73" t="s">
        <v>27</v>
      </c>
      <c r="B28" s="71" t="s">
        <v>35</v>
      </c>
      <c r="C28" s="109"/>
      <c r="D28" s="80"/>
      <c r="E28" s="80"/>
      <c r="F28" s="110"/>
      <c r="G28" s="110"/>
      <c r="H28" s="126"/>
      <c r="J28" s="91"/>
    </row>
    <row r="29" spans="1:8" s="94" customFormat="1" ht="31.5">
      <c r="A29" s="6" t="s">
        <v>28</v>
      </c>
      <c r="B29" s="7" t="s">
        <v>34</v>
      </c>
      <c r="C29" s="8">
        <v>237752</v>
      </c>
      <c r="D29" s="124">
        <v>123552.718793</v>
      </c>
      <c r="E29" s="124">
        <v>57826.27</v>
      </c>
      <c r="F29" s="125">
        <f t="shared" si="0"/>
        <v>51.967057603300916</v>
      </c>
      <c r="G29" s="162">
        <f>+D29/H29*100</f>
        <v>91.80210689454401</v>
      </c>
      <c r="H29" s="83">
        <v>134585.929422</v>
      </c>
    </row>
    <row r="30" spans="4:7" ht="18.75" customHeight="1">
      <c r="D30" s="111"/>
      <c r="E30" s="111"/>
      <c r="F30" s="112"/>
      <c r="G30" s="111"/>
    </row>
  </sheetData>
  <sheetProtection/>
  <mergeCells count="9">
    <mergeCell ref="A1:B1"/>
    <mergeCell ref="A2:G2"/>
    <mergeCell ref="A3:G3"/>
    <mergeCell ref="F6:G6"/>
    <mergeCell ref="A6:A8"/>
    <mergeCell ref="B6:B7"/>
    <mergeCell ref="C6:C7"/>
    <mergeCell ref="D6:D7"/>
    <mergeCell ref="E6:E7"/>
  </mergeCells>
  <printOptions horizontalCentered="1"/>
  <pageMargins left="0.75" right="0.2" top="0.71" bottom="0.2" header="0.2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D26" sqref="D26"/>
    </sheetView>
  </sheetViews>
  <sheetFormatPr defaultColWidth="10.00390625" defaultRowHeight="12.75"/>
  <cols>
    <col min="1" max="1" width="8.57421875" style="21" customWidth="1"/>
    <col min="2" max="2" width="46.00390625" style="21" customWidth="1"/>
    <col min="3" max="3" width="10.421875" style="21" customWidth="1"/>
    <col min="4" max="4" width="10.57421875" style="21" customWidth="1"/>
    <col min="5" max="5" width="9.28125" style="11" customWidth="1"/>
    <col min="6" max="6" width="10.28125" style="11" customWidth="1"/>
    <col min="7" max="7" width="10.00390625" style="21" hidden="1" customWidth="1"/>
    <col min="8" max="11" width="10.00390625" style="21" customWidth="1"/>
    <col min="12" max="12" width="11.57421875" style="21" bestFit="1" customWidth="1"/>
    <col min="13" max="16384" width="10.00390625" style="21" customWidth="1"/>
  </cols>
  <sheetData>
    <row r="1" spans="1:6" ht="21" customHeight="1">
      <c r="A1" s="145" t="s">
        <v>33</v>
      </c>
      <c r="B1" s="145"/>
      <c r="C1" s="11"/>
      <c r="D1" s="145" t="s">
        <v>36</v>
      </c>
      <c r="E1" s="145"/>
      <c r="F1" s="145"/>
    </row>
    <row r="2" spans="1:6" ht="17.25" customHeight="1">
      <c r="A2" s="145"/>
      <c r="B2" s="145"/>
      <c r="C2" s="11"/>
      <c r="D2" s="12"/>
      <c r="E2" s="4"/>
      <c r="F2" s="4"/>
    </row>
    <row r="3" spans="1:6" ht="21" customHeight="1">
      <c r="A3" s="134" t="s">
        <v>94</v>
      </c>
      <c r="B3" s="134"/>
      <c r="C3" s="134"/>
      <c r="D3" s="134"/>
      <c r="E3" s="134"/>
      <c r="F3" s="134"/>
    </row>
    <row r="4" spans="1:6" ht="22.5" customHeight="1">
      <c r="A4" s="147" t="s">
        <v>91</v>
      </c>
      <c r="B4" s="147"/>
      <c r="C4" s="147"/>
      <c r="D4" s="147"/>
      <c r="E4" s="147"/>
      <c r="F4" s="147"/>
    </row>
    <row r="5" spans="1:6" ht="18.75" customHeight="1">
      <c r="A5" s="22"/>
      <c r="B5" s="22"/>
      <c r="C5" s="23"/>
      <c r="D5" s="161" t="s">
        <v>43</v>
      </c>
      <c r="E5" s="161"/>
      <c r="F5" s="161"/>
    </row>
    <row r="6" spans="1:6" s="24" customFormat="1" ht="45" customHeight="1">
      <c r="A6" s="135" t="s">
        <v>1</v>
      </c>
      <c r="B6" s="135" t="s">
        <v>44</v>
      </c>
      <c r="C6" s="138" t="s">
        <v>45</v>
      </c>
      <c r="D6" s="138" t="s">
        <v>95</v>
      </c>
      <c r="E6" s="143" t="s">
        <v>46</v>
      </c>
      <c r="F6" s="144"/>
    </row>
    <row r="7" spans="1:6" s="24" customFormat="1" ht="16.5">
      <c r="A7" s="136"/>
      <c r="B7" s="136"/>
      <c r="C7" s="141"/>
      <c r="D7" s="141"/>
      <c r="E7" s="138" t="s">
        <v>45</v>
      </c>
      <c r="F7" s="138" t="s">
        <v>47</v>
      </c>
    </row>
    <row r="8" spans="1:6" s="24" customFormat="1" ht="36" customHeight="1">
      <c r="A8" s="137"/>
      <c r="B8" s="137"/>
      <c r="C8" s="142"/>
      <c r="D8" s="142"/>
      <c r="E8" s="140"/>
      <c r="F8" s="142"/>
    </row>
    <row r="9" spans="1:6" s="28" customFormat="1" ht="20.25" customHeight="1">
      <c r="A9" s="25" t="s">
        <v>26</v>
      </c>
      <c r="B9" s="26" t="s">
        <v>28</v>
      </c>
      <c r="C9" s="25">
        <v>1</v>
      </c>
      <c r="D9" s="25">
        <f>C9+1</f>
        <v>2</v>
      </c>
      <c r="E9" s="27" t="s">
        <v>48</v>
      </c>
      <c r="F9" s="25">
        <v>4</v>
      </c>
    </row>
    <row r="10" spans="1:7" s="23" customFormat="1" ht="21.75" customHeight="1">
      <c r="A10" s="29"/>
      <c r="B10" s="30" t="s">
        <v>49</v>
      </c>
      <c r="C10" s="31">
        <f>C11+C30</f>
        <v>637586</v>
      </c>
      <c r="D10" s="31">
        <f>D11+D30</f>
        <v>325515.840646</v>
      </c>
      <c r="E10" s="32">
        <f>D10/C10*100</f>
        <v>51.0544209951285</v>
      </c>
      <c r="F10" s="32">
        <f>+D10/G10*100</f>
        <v>110.04637627848948</v>
      </c>
      <c r="G10" s="23">
        <v>295798.781981</v>
      </c>
    </row>
    <row r="11" spans="1:7" s="23" customFormat="1" ht="21.75" customHeight="1">
      <c r="A11" s="9" t="s">
        <v>26</v>
      </c>
      <c r="B11" s="10" t="s">
        <v>37</v>
      </c>
      <c r="C11" s="33">
        <f>+C12+C15+C27+C28+C29</f>
        <v>482744</v>
      </c>
      <c r="D11" s="33">
        <f>D12+D15+D29+D27+D28</f>
        <v>262841.228131</v>
      </c>
      <c r="E11" s="34">
        <f>D11/C11*100</f>
        <v>54.4473319463318</v>
      </c>
      <c r="F11" s="32">
        <f>+D11/G11*100</f>
        <v>123.68706993892766</v>
      </c>
      <c r="G11" s="23">
        <v>212505.016297</v>
      </c>
    </row>
    <row r="12" spans="1:7" s="23" customFormat="1" ht="21.75" customHeight="1">
      <c r="A12" s="9" t="s">
        <v>12</v>
      </c>
      <c r="B12" s="10" t="s">
        <v>50</v>
      </c>
      <c r="C12" s="33">
        <f>C13+C14</f>
        <v>67740</v>
      </c>
      <c r="D12" s="33">
        <f>D13+D14</f>
        <v>66127.06998199999</v>
      </c>
      <c r="E12" s="34">
        <f>D12/C12*100</f>
        <v>97.61894003838204</v>
      </c>
      <c r="F12" s="32">
        <f>+D12/G12*100</f>
        <v>163.80197080188947</v>
      </c>
      <c r="G12" s="23">
        <v>40370.130871</v>
      </c>
    </row>
    <row r="13" spans="1:12" s="23" customFormat="1" ht="21.75" customHeight="1">
      <c r="A13" s="13">
        <v>1</v>
      </c>
      <c r="B13" s="14" t="s">
        <v>38</v>
      </c>
      <c r="C13" s="37">
        <v>65740</v>
      </c>
      <c r="D13" s="35">
        <v>64127.06998199999</v>
      </c>
      <c r="E13" s="36">
        <f aca="true" t="shared" si="0" ref="E13:E26">D13/C13*100</f>
        <v>97.5465013416489</v>
      </c>
      <c r="F13" s="120">
        <f>+D13/G13*100</f>
        <v>173.92688462746625</v>
      </c>
      <c r="G13" s="23">
        <v>36870.130871</v>
      </c>
      <c r="L13" s="23">
        <v>1E-06</v>
      </c>
    </row>
    <row r="14" spans="1:7" s="23" customFormat="1" ht="21.75" customHeight="1">
      <c r="A14" s="15">
        <v>2</v>
      </c>
      <c r="B14" s="16" t="s">
        <v>39</v>
      </c>
      <c r="C14" s="37">
        <v>2000</v>
      </c>
      <c r="D14" s="37">
        <v>2000</v>
      </c>
      <c r="E14" s="34"/>
      <c r="F14" s="32"/>
      <c r="G14" s="23">
        <v>3500</v>
      </c>
    </row>
    <row r="15" spans="1:7" s="38" customFormat="1" ht="21.75" customHeight="1">
      <c r="A15" s="9" t="s">
        <v>27</v>
      </c>
      <c r="B15" s="10" t="s">
        <v>29</v>
      </c>
      <c r="C15" s="33">
        <v>405457</v>
      </c>
      <c r="D15" s="33">
        <v>180169.148666</v>
      </c>
      <c r="E15" s="34">
        <f t="shared" si="0"/>
        <v>44.43606810734554</v>
      </c>
      <c r="F15" s="32">
        <f>+D15/G15*100</f>
        <v>112.21143678544662</v>
      </c>
      <c r="G15" s="38">
        <v>160562.197426</v>
      </c>
    </row>
    <row r="16" spans="1:6" s="23" customFormat="1" ht="21.75" customHeight="1">
      <c r="A16" s="9"/>
      <c r="B16" s="17" t="s">
        <v>40</v>
      </c>
      <c r="C16" s="37"/>
      <c r="D16" s="37"/>
      <c r="E16" s="39"/>
      <c r="F16" s="32"/>
    </row>
    <row r="17" spans="1:7" s="23" customFormat="1" ht="21.75" customHeight="1">
      <c r="A17" s="13">
        <v>1</v>
      </c>
      <c r="B17" s="18" t="s">
        <v>41</v>
      </c>
      <c r="C17" s="40">
        <v>234879</v>
      </c>
      <c r="D17" s="40">
        <v>101906.10109</v>
      </c>
      <c r="E17" s="36">
        <f t="shared" si="0"/>
        <v>43.386637839057556</v>
      </c>
      <c r="F17" s="32">
        <f>+D17/G17*100</f>
        <v>123.12227009419718</v>
      </c>
      <c r="G17" s="23">
        <v>82768.211642</v>
      </c>
    </row>
    <row r="18" spans="1:7" s="23" customFormat="1" ht="21.75" customHeight="1">
      <c r="A18" s="13">
        <f>A17+1</f>
        <v>2</v>
      </c>
      <c r="B18" s="18" t="s">
        <v>51</v>
      </c>
      <c r="C18" s="40">
        <v>234</v>
      </c>
      <c r="D18" s="37">
        <v>0</v>
      </c>
      <c r="E18" s="36">
        <f t="shared" si="0"/>
        <v>0</v>
      </c>
      <c r="F18" s="120"/>
      <c r="G18" s="23">
        <v>0</v>
      </c>
    </row>
    <row r="19" spans="1:7" s="23" customFormat="1" ht="21.75" customHeight="1">
      <c r="A19" s="13">
        <f aca="true" t="shared" si="1" ref="A19:A24">A18+1</f>
        <v>3</v>
      </c>
      <c r="B19" s="18" t="s">
        <v>52</v>
      </c>
      <c r="C19" s="40">
        <v>3300</v>
      </c>
      <c r="D19" s="40">
        <v>1723.1156999999998</v>
      </c>
      <c r="E19" s="36">
        <f t="shared" si="0"/>
        <v>52.215627272727275</v>
      </c>
      <c r="F19" s="120">
        <f aca="true" t="shared" si="2" ref="F19:F26">+D19/G19*100</f>
        <v>126.2910533340853</v>
      </c>
      <c r="G19" s="23">
        <v>1364.4004499999999</v>
      </c>
    </row>
    <row r="20" spans="1:7" s="23" customFormat="1" ht="21.75" customHeight="1">
      <c r="A20" s="13">
        <f t="shared" si="1"/>
        <v>4</v>
      </c>
      <c r="B20" s="18" t="s">
        <v>53</v>
      </c>
      <c r="C20" s="40">
        <v>3926</v>
      </c>
      <c r="D20" s="41">
        <v>1729.8069779999998</v>
      </c>
      <c r="E20" s="36">
        <f t="shared" si="0"/>
        <v>44.06028981151299</v>
      </c>
      <c r="F20" s="120">
        <f t="shared" si="2"/>
        <v>98.28482255994602</v>
      </c>
      <c r="G20" s="23">
        <v>1759.993998</v>
      </c>
    </row>
    <row r="21" spans="1:7" s="23" customFormat="1" ht="21.75" customHeight="1">
      <c r="A21" s="13">
        <f t="shared" si="1"/>
        <v>5</v>
      </c>
      <c r="B21" s="18" t="s">
        <v>54</v>
      </c>
      <c r="C21" s="40">
        <v>833</v>
      </c>
      <c r="D21" s="41">
        <v>328.85343</v>
      </c>
      <c r="E21" s="36">
        <f>D22/C21*100</f>
        <v>63.46374633853541</v>
      </c>
      <c r="F21" s="120">
        <f t="shared" si="2"/>
        <v>108.70180273572463</v>
      </c>
      <c r="G21" s="23">
        <v>302.528037</v>
      </c>
    </row>
    <row r="22" spans="1:7" s="23" customFormat="1" ht="21.75" customHeight="1">
      <c r="A22" s="13">
        <f t="shared" si="1"/>
        <v>6</v>
      </c>
      <c r="B22" s="18" t="s">
        <v>55</v>
      </c>
      <c r="C22" s="37">
        <v>878</v>
      </c>
      <c r="D22" s="41">
        <v>528.653007</v>
      </c>
      <c r="E22" s="36">
        <f>D21/C22*100</f>
        <v>37.45483257403189</v>
      </c>
      <c r="F22" s="120">
        <f t="shared" si="2"/>
        <v>107.79439955766723</v>
      </c>
      <c r="G22" s="23">
        <v>490.42715499999997</v>
      </c>
    </row>
    <row r="23" spans="1:7" s="23" customFormat="1" ht="21.75" customHeight="1">
      <c r="A23" s="13">
        <f t="shared" si="1"/>
        <v>7</v>
      </c>
      <c r="B23" s="18" t="s">
        <v>56</v>
      </c>
      <c r="C23" s="40">
        <v>5536</v>
      </c>
      <c r="D23" s="37">
        <v>1703.5580269999998</v>
      </c>
      <c r="E23" s="36">
        <f t="shared" si="0"/>
        <v>30.772363204479763</v>
      </c>
      <c r="F23" s="120">
        <f t="shared" si="2"/>
        <v>181.19847153855665</v>
      </c>
      <c r="G23" s="23">
        <v>940.1613669999999</v>
      </c>
    </row>
    <row r="24" spans="1:7" s="23" customFormat="1" ht="21.75" customHeight="1">
      <c r="A24" s="13">
        <f t="shared" si="1"/>
        <v>8</v>
      </c>
      <c r="B24" s="18" t="s">
        <v>57</v>
      </c>
      <c r="C24" s="40">
        <v>23207</v>
      </c>
      <c r="D24" s="37">
        <v>6715.948582999999</v>
      </c>
      <c r="E24" s="36">
        <f t="shared" si="0"/>
        <v>28.939322544921787</v>
      </c>
      <c r="F24" s="120">
        <f t="shared" si="2"/>
        <v>39.584630934218374</v>
      </c>
      <c r="G24" s="23">
        <v>16966.050774</v>
      </c>
    </row>
    <row r="25" spans="1:7" s="23" customFormat="1" ht="36" customHeight="1">
      <c r="A25" s="15">
        <v>9</v>
      </c>
      <c r="B25" s="42" t="s">
        <v>58</v>
      </c>
      <c r="C25" s="43">
        <v>83465</v>
      </c>
      <c r="D25" s="44">
        <v>37644.592959</v>
      </c>
      <c r="E25" s="45">
        <f t="shared" si="0"/>
        <v>45.10224999580662</v>
      </c>
      <c r="F25" s="120">
        <f t="shared" si="2"/>
        <v>112.40142505059426</v>
      </c>
      <c r="G25" s="23">
        <v>33491.206132</v>
      </c>
    </row>
    <row r="26" spans="1:7" s="23" customFormat="1" ht="21.75" customHeight="1">
      <c r="A26" s="13">
        <v>10</v>
      </c>
      <c r="B26" s="18" t="s">
        <v>59</v>
      </c>
      <c r="C26" s="40">
        <v>22566</v>
      </c>
      <c r="D26" s="37">
        <v>15472.463526</v>
      </c>
      <c r="E26" s="36">
        <f t="shared" si="0"/>
        <v>68.5653794469556</v>
      </c>
      <c r="F26" s="120">
        <f t="shared" si="2"/>
        <v>93.53799728093685</v>
      </c>
      <c r="G26" s="23">
        <v>16541.367119</v>
      </c>
    </row>
    <row r="27" spans="1:7" s="38" customFormat="1" ht="21.75" customHeight="1">
      <c r="A27" s="9" t="s">
        <v>60</v>
      </c>
      <c r="B27" s="10" t="s">
        <v>83</v>
      </c>
      <c r="C27" s="115"/>
      <c r="D27" s="33">
        <v>0</v>
      </c>
      <c r="E27" s="34"/>
      <c r="F27" s="119"/>
      <c r="G27" s="38">
        <v>0</v>
      </c>
    </row>
    <row r="28" spans="1:7" s="38" customFormat="1" ht="21.75" customHeight="1">
      <c r="A28" s="9" t="s">
        <v>84</v>
      </c>
      <c r="B28" s="10" t="s">
        <v>30</v>
      </c>
      <c r="C28" s="115">
        <v>9547</v>
      </c>
      <c r="D28" s="33">
        <v>1495.4804829999998</v>
      </c>
      <c r="E28" s="34"/>
      <c r="F28" s="132">
        <f aca="true" t="shared" si="3" ref="F28:F33">+D28/G28*100</f>
        <v>13914.035011164868</v>
      </c>
      <c r="G28" s="38">
        <v>10.748</v>
      </c>
    </row>
    <row r="29" spans="1:7" s="38" customFormat="1" ht="21.75" customHeight="1">
      <c r="A29" s="9" t="s">
        <v>85</v>
      </c>
      <c r="B29" s="10" t="s">
        <v>79</v>
      </c>
      <c r="C29" s="33">
        <v>0</v>
      </c>
      <c r="D29" s="116">
        <v>15049.528999999999</v>
      </c>
      <c r="E29" s="34"/>
      <c r="F29" s="36">
        <f t="shared" si="3"/>
        <v>130.16439282680935</v>
      </c>
      <c r="G29" s="38">
        <v>11561.939999999999</v>
      </c>
    </row>
    <row r="30" spans="1:7" s="38" customFormat="1" ht="35.25" customHeight="1">
      <c r="A30" s="46" t="s">
        <v>28</v>
      </c>
      <c r="B30" s="47" t="s">
        <v>61</v>
      </c>
      <c r="C30" s="33">
        <f>+C31+C32+C33</f>
        <v>154842</v>
      </c>
      <c r="D30" s="33">
        <f>+D31+D32+D33</f>
        <v>62674.612515</v>
      </c>
      <c r="E30" s="121"/>
      <c r="F30" s="120">
        <f t="shared" si="3"/>
        <v>75.2452623558587</v>
      </c>
      <c r="G30" s="38">
        <v>83293.765684</v>
      </c>
    </row>
    <row r="31" spans="1:7" s="23" customFormat="1" ht="21.75" customHeight="1">
      <c r="A31" s="48">
        <v>1</v>
      </c>
      <c r="B31" s="18" t="s">
        <v>62</v>
      </c>
      <c r="C31" s="35">
        <v>4895</v>
      </c>
      <c r="D31" s="35">
        <v>131.99286</v>
      </c>
      <c r="E31" s="49"/>
      <c r="F31" s="120">
        <f t="shared" si="3"/>
        <v>0.23556411415960868</v>
      </c>
      <c r="G31" s="23">
        <v>56032.668843</v>
      </c>
    </row>
    <row r="32" spans="1:7" s="23" customFormat="1" ht="21.75" customHeight="1">
      <c r="A32" s="48">
        <v>2</v>
      </c>
      <c r="B32" s="18" t="s">
        <v>63</v>
      </c>
      <c r="C32" s="35">
        <f>104420+35265</f>
        <v>139685</v>
      </c>
      <c r="D32" s="35">
        <v>59903.940855</v>
      </c>
      <c r="E32" s="49"/>
      <c r="F32" s="120">
        <f t="shared" si="3"/>
        <v>291.0233151560973</v>
      </c>
      <c r="G32" s="23">
        <v>20583.897487</v>
      </c>
    </row>
    <row r="33" spans="1:7" s="23" customFormat="1" ht="21.75" customHeight="1">
      <c r="A33" s="50">
        <v>3</v>
      </c>
      <c r="B33" s="51" t="s">
        <v>64</v>
      </c>
      <c r="C33" s="65">
        <f>5575+4687</f>
        <v>10262</v>
      </c>
      <c r="D33" s="65">
        <v>2638.6787999999997</v>
      </c>
      <c r="E33" s="52"/>
      <c r="F33" s="133">
        <f t="shared" si="3"/>
        <v>39.51774778776509</v>
      </c>
      <c r="G33" s="23">
        <v>6677.199353999999</v>
      </c>
    </row>
    <row r="34" spans="1:4" ht="12.75" customHeight="1">
      <c r="A34" s="23"/>
      <c r="B34" s="23"/>
      <c r="C34" s="23"/>
      <c r="D34" s="23"/>
    </row>
    <row r="35" spans="1:6" ht="18.75">
      <c r="A35" s="23"/>
      <c r="B35" s="23"/>
      <c r="C35" s="160"/>
      <c r="D35" s="160"/>
      <c r="E35" s="160"/>
      <c r="F35" s="160"/>
    </row>
    <row r="36" spans="3:6" ht="18.75">
      <c r="C36" s="134"/>
      <c r="D36" s="134"/>
      <c r="E36" s="134"/>
      <c r="F36" s="134"/>
    </row>
  </sheetData>
  <sheetProtection/>
  <mergeCells count="15">
    <mergeCell ref="A1:B1"/>
    <mergeCell ref="A2:B2"/>
    <mergeCell ref="A3:F3"/>
    <mergeCell ref="A4:F4"/>
    <mergeCell ref="D5:F5"/>
    <mergeCell ref="D1:F1"/>
    <mergeCell ref="C35:F35"/>
    <mergeCell ref="C36:F36"/>
    <mergeCell ref="A6:A8"/>
    <mergeCell ref="B6:B8"/>
    <mergeCell ref="C6:C8"/>
    <mergeCell ref="D6:D8"/>
    <mergeCell ref="E6:F6"/>
    <mergeCell ref="E7:E8"/>
    <mergeCell ref="F7:F8"/>
  </mergeCells>
  <printOptions/>
  <pageMargins left="0.52" right="0.39" top="0.4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2023-04-04T02:27:53Z</cp:lastPrinted>
  <dcterms:created xsi:type="dcterms:W3CDTF">2015-03-21T09:25:15Z</dcterms:created>
  <dcterms:modified xsi:type="dcterms:W3CDTF">2024-07-02T09:27:41Z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